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4 - Gag RNA/RT-qPCR Data /"/>
    </mc:Choice>
  </mc:AlternateContent>
  <xr:revisionPtr revIDLastSave="0" documentId="13_ncr:1_{03351FEC-1B99-1648-AC5C-C7D33EEC2F14}" xr6:coauthVersionLast="47" xr6:coauthVersionMax="47" xr10:uidLastSave="{00000000-0000-0000-0000-000000000000}"/>
  <bookViews>
    <workbookView xWindow="0" yWindow="500" windowWidth="28800" windowHeight="17500" activeTab="5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Plate Layout " sheetId="15" r:id="rId5"/>
    <sheet name="bio rep2 - TNFa" sheetId="1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9" i="19" l="1"/>
  <c r="S69" i="19" s="1"/>
  <c r="O69" i="19"/>
  <c r="P66" i="19"/>
  <c r="S66" i="19" s="1"/>
  <c r="O66" i="19"/>
  <c r="P63" i="19"/>
  <c r="S63" i="19" s="1"/>
  <c r="O63" i="19"/>
  <c r="P57" i="19"/>
  <c r="S57" i="19" s="1"/>
  <c r="O57" i="19"/>
  <c r="P54" i="19"/>
  <c r="S54" i="19" s="1"/>
  <c r="O54" i="19"/>
  <c r="P51" i="19"/>
  <c r="S51" i="19" s="1"/>
  <c r="O51" i="19"/>
  <c r="P45" i="19"/>
  <c r="S45" i="19" s="1"/>
  <c r="O45" i="19"/>
  <c r="P42" i="19"/>
  <c r="S42" i="19" s="1"/>
  <c r="O42" i="19"/>
  <c r="P39" i="19"/>
  <c r="S39" i="19" s="1"/>
  <c r="O39" i="19"/>
  <c r="P33" i="19"/>
  <c r="S33" i="19" s="1"/>
  <c r="O33" i="19"/>
  <c r="P30" i="19"/>
  <c r="S30" i="19" s="1"/>
  <c r="O30" i="19"/>
  <c r="P27" i="19"/>
  <c r="S27" i="19" s="1"/>
  <c r="O27" i="19"/>
  <c r="P21" i="19"/>
  <c r="S21" i="19" s="1"/>
  <c r="O21" i="19"/>
  <c r="P18" i="19"/>
  <c r="S18" i="19" s="1"/>
  <c r="O18" i="19"/>
  <c r="P15" i="19"/>
  <c r="S15" i="19" s="1"/>
  <c r="O15" i="19"/>
  <c r="P9" i="19"/>
  <c r="S9" i="19" s="1"/>
  <c r="O9" i="19"/>
  <c r="P6" i="19"/>
  <c r="S6" i="19" s="1"/>
  <c r="O6" i="19"/>
  <c r="P3" i="19"/>
  <c r="S3" i="19" s="1"/>
  <c r="O3" i="19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Q9" i="19" l="1"/>
  <c r="R9" i="19" s="1"/>
  <c r="T9" i="19" s="1"/>
  <c r="U9" i="19" s="1"/>
  <c r="Q6" i="19"/>
  <c r="Q3" i="19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Q54" i="19" l="1"/>
  <c r="R54" i="19" s="1"/>
  <c r="T54" i="19" s="1"/>
  <c r="U54" i="19" s="1"/>
  <c r="Q30" i="19"/>
  <c r="R30" i="19" s="1"/>
  <c r="T30" i="19" s="1"/>
  <c r="U30" i="19" s="1"/>
  <c r="Q66" i="19"/>
  <c r="R66" i="19" s="1"/>
  <c r="T66" i="19" s="1"/>
  <c r="U66" i="19" s="1"/>
  <c r="Q42" i="19"/>
  <c r="R42" i="19" s="1"/>
  <c r="T42" i="19" s="1"/>
  <c r="U42" i="19" s="1"/>
  <c r="Q18" i="19"/>
  <c r="R18" i="19" s="1"/>
  <c r="T18" i="19" s="1"/>
  <c r="U18" i="19" s="1"/>
  <c r="Q27" i="19"/>
  <c r="R27" i="19" s="1"/>
  <c r="T27" i="19" s="1"/>
  <c r="U27" i="19" s="1"/>
  <c r="Q63" i="19"/>
  <c r="R63" i="19" s="1"/>
  <c r="T63" i="19" s="1"/>
  <c r="U63" i="19" s="1"/>
  <c r="Q51" i="19"/>
  <c r="R51" i="19" s="1"/>
  <c r="T51" i="19" s="1"/>
  <c r="U51" i="19" s="1"/>
  <c r="Q39" i="19"/>
  <c r="R39" i="19" s="1"/>
  <c r="T39" i="19" s="1"/>
  <c r="U39" i="19" s="1"/>
  <c r="Q15" i="19"/>
  <c r="R15" i="19" s="1"/>
  <c r="T15" i="19" s="1"/>
  <c r="U15" i="19" s="1"/>
  <c r="Q21" i="19"/>
  <c r="R21" i="19" s="1"/>
  <c r="T21" i="19" s="1"/>
  <c r="U21" i="19" s="1"/>
  <c r="Q57" i="19"/>
  <c r="R57" i="19" s="1"/>
  <c r="T57" i="19" s="1"/>
  <c r="U57" i="19" s="1"/>
  <c r="Q45" i="19"/>
  <c r="R45" i="19" s="1"/>
  <c r="T45" i="19" s="1"/>
  <c r="U45" i="19" s="1"/>
  <c r="Q33" i="19"/>
  <c r="R33" i="19" s="1"/>
  <c r="T33" i="19" s="1"/>
  <c r="U33" i="19" s="1"/>
  <c r="Q69" i="19"/>
  <c r="R69" i="19" s="1"/>
  <c r="T69" i="19" s="1"/>
  <c r="U69" i="19" s="1"/>
  <c r="R3" i="19"/>
  <c r="T3" i="19" s="1"/>
  <c r="U3" i="19" s="1"/>
  <c r="R6" i="19"/>
  <c r="T6" i="19" s="1"/>
  <c r="U6" i="19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<sst xmlns="http://schemas.openxmlformats.org/spreadsheetml/2006/main" count="1597" uniqueCount="149">
  <si>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</si>
  <si>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</si>
  <si>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</si>
  <si>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</si>
  <si>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</si>
  <si>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</si>
  <si>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</si>
  <si>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</si>
  <si>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</si>
  <si>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</si>
  <si>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</si>
  <si>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</si>
  <si>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</si>
  <si>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</si>
  <si>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</si>
  <si>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</si>
  <si>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</si>
  <si>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</si>
  <si>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</si>
  <si>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</si>
  <si>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</si>
  <si>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</si>
  <si>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</si>
  <si>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</si>
  <si>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</si>
  <si>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</si>
  <si>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</si>
  <si>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</si>
  <si>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</si>
  <si>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</si>
  <si>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</si>
  <si>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</si>
  <si>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</si>
  <si>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</si>
  <si>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</si>
  <si>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</si>
  <si>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</si>
  <si>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</si>
  <si>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</si>
  <si>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</si>
  <si>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</si>
  <si>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</si>
  <si>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</si>
  <si>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</si>
  <si>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</si>
  <si>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</si>
  <si>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</si>
  <si>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</si>
  <si>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</si>
  <si>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</si>
  <si>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</si>
  <si>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</si>
  <si>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</si>
  <si>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</si>
  <si>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</si>
  <si>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</si>
  <si>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</si>
  <si>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</si>
  <si>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</si>
  <si>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</si>
  <si>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</si>
  <si>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</si>
  <si>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</si>
  <si>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</si>
  <si>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</si>
  <si>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</si>
  <si>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</si>
  <si>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</si>
  <si>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</si>
  <si>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</si>
  <si>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</si>
  <si>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</si>
  <si>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</si>
  <si>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</si>
  <si>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</si>
  <si>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</si>
  <si>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</si>
  <si>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</si>
  <si>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</si>
  <si>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</si>
  <si>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</si>
  <si>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</si>
  <si>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</si>
  <si>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</si>
  <si>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</si>
  <si>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</si>
  <si>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</si>
  <si>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</si>
  <si>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</si>
  <si>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</si>
  <si>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</si>
  <si>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</si>
  <si>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</si>
  <si>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</si>
  <si>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</si>
  <si>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</si>
  <si>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</si>
  <si>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</si>
  <si>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</si>
  <si>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</si>
  <si>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</si>
  <si>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</si>
  <si>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</si>
  <si>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</si>
  <si>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</si>
  <si>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</si>
  <si>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</si>
  <si>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</si>
  <si>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</si>
  <si>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</si>
  <si>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</si>
  <si>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</si>
  <si>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</si>
  <si>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</si>
  <si>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</si>
  <si>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</si>
  <si>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</si>
  <si>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</si>
  <si>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</si>
  <si>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</si>
  <si>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>LONG LTR</t>
  </si>
  <si>
    <t>ACH2</t>
  </si>
  <si>
    <t xml:space="preserve">ACH2 </t>
  </si>
  <si>
    <t>Sample Number</t>
  </si>
  <si>
    <t>H1</t>
  </si>
  <si>
    <t>18S</t>
  </si>
  <si>
    <t>H2</t>
  </si>
  <si>
    <t>H3</t>
  </si>
  <si>
    <t>GAG</t>
  </si>
  <si>
    <t>H4</t>
  </si>
  <si>
    <t>group A</t>
  </si>
  <si>
    <t>group B</t>
  </si>
  <si>
    <t>group C</t>
  </si>
  <si>
    <t>group D</t>
  </si>
  <si>
    <t>LRA</t>
  </si>
  <si>
    <t>TNFa</t>
  </si>
  <si>
    <t>PMA/i</t>
  </si>
  <si>
    <t xml:space="preserve">DMSO </t>
  </si>
  <si>
    <t xml:space="preserve">MLN 100 </t>
  </si>
  <si>
    <t xml:space="preserve">MLN 200 </t>
  </si>
  <si>
    <t>water/DMSO</t>
  </si>
  <si>
    <t xml:space="preserve">Condition </t>
  </si>
  <si>
    <t xml:space="preserve">water/MLN 100 </t>
  </si>
  <si>
    <t>H5</t>
  </si>
  <si>
    <t>H6</t>
  </si>
  <si>
    <t>TNFa/DMSO</t>
  </si>
  <si>
    <t>water/MLN 200</t>
  </si>
  <si>
    <t xml:space="preserve">TNFa/MLN 100 </t>
  </si>
  <si>
    <t xml:space="preserve">TNFa/MLN 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</si>
</sst>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164" fontId="3" fillId="7" borderId="1" xfId="1" applyNumberFormat="1" applyFont="1" applyFill="1" applyBorder="1"/>
    <xf numFmtId="0" fontId="2" fillId="7" borderId="0" xfId="1" applyFill="1"/>
    <xf numFmtId="164" fontId="3" fillId="7" borderId="0" xfId="1" applyNumberFormat="1" applyFont="1" applyFill="1"/>
    <xf numFmtId="164" fontId="2" fillId="7" borderId="0" xfId="1" applyNumberFormat="1" applyFill="1"/>
    <xf numFmtId="164" fontId="3" fillId="7" borderId="6" xfId="1" applyNumberFormat="1" applyFont="1" applyFill="1" applyBorder="1"/>
    <xf numFmtId="164" fontId="3" fillId="7" borderId="2" xfId="1" applyNumberFormat="1" applyFont="1" applyFill="1" applyBorder="1"/>
    <xf numFmtId="0" fontId="2" fillId="7" borderId="2" xfId="1" applyFill="1" applyBorder="1"/>
    <xf numFmtId="164" fontId="2" fillId="7" borderId="2" xfId="1" applyNumberFormat="1" applyFill="1" applyBorder="1"/>
    <xf numFmtId="164" fontId="0" fillId="4" borderId="0" xfId="0" applyNumberFormat="1" applyFill="1"/>
    <xf numFmtId="0" fontId="0" fillId="8" borderId="7" xfId="0" applyFill="1" applyBorder="1"/>
    <xf numFmtId="0" fontId="0" fillId="8" borderId="8" xfId="0" applyFill="1" applyBorder="1"/>
    <xf numFmtId="0" fontId="0" fillId="8" borderId="10" xfId="0" applyFill="1" applyBorder="1"/>
    <xf numFmtId="0" fontId="0" fillId="0" borderId="11" xfId="0" applyBorder="1"/>
    <xf numFmtId="0" fontId="0" fillId="0" borderId="13" xfId="0" applyBorder="1"/>
    <xf numFmtId="0" fontId="0" fillId="8" borderId="15" xfId="0" applyFill="1" applyBorder="1"/>
    <xf numFmtId="0" fontId="0" fillId="8" borderId="17" xfId="0" applyFill="1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2" xfId="0" applyBorder="1"/>
    <xf numFmtId="0" fontId="0" fillId="2" borderId="9" xfId="0" applyFill="1" applyBorder="1"/>
    <xf numFmtId="0" fontId="0" fillId="2" borderId="12" xfId="0" applyFill="1" applyBorder="1"/>
    <xf numFmtId="0" fontId="0" fillId="2" borderId="20" xfId="0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4" borderId="0" xfId="0" applyFill="1" applyAlignment="1">
      <alignment horizontal="center"/>
    </xf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1" borderId="4" xfId="0" applyFill="1" applyBorder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3" t="s">
        <v>112</v>
      </c>
      <c r="H1" s="73"/>
      <c r="I1" s="73"/>
      <c r="J1" s="73"/>
      <c r="K1" s="73"/>
      <c r="L1" s="73"/>
      <c r="M1" s="74" t="s">
        <v>113</v>
      </c>
      <c r="N1" s="74"/>
      <c r="O1" s="74"/>
      <c r="P1" s="7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3" t="s">
        <v>112</v>
      </c>
      <c r="H1" s="73"/>
      <c r="I1" s="73"/>
      <c r="J1" s="73"/>
      <c r="K1" s="73"/>
      <c r="L1" s="73"/>
      <c r="M1" s="74" t="s">
        <v>113</v>
      </c>
      <c r="N1" s="74"/>
      <c r="O1" s="74"/>
      <c r="P1" s="7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3" t="s">
        <v>112</v>
      </c>
      <c r="H1" s="73"/>
      <c r="I1" s="73"/>
      <c r="J1" s="73"/>
      <c r="K1" s="73"/>
      <c r="L1" s="73"/>
      <c r="M1" s="74" t="s">
        <v>113</v>
      </c>
      <c r="N1" s="74"/>
      <c r="O1" s="74"/>
      <c r="P1" s="7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3" t="s">
        <v>112</v>
      </c>
      <c r="H1" s="73"/>
      <c r="I1" s="73"/>
      <c r="J1" s="73"/>
      <c r="K1" s="73"/>
      <c r="L1" s="73"/>
      <c r="M1" s="74" t="s">
        <v>113</v>
      </c>
      <c r="N1" s="74"/>
      <c r="O1" s="74"/>
      <c r="P1" s="7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8B449-4355-5E42-87F6-2FA9ADD54802}">
  <dimension ref="B6:J14"/>
  <sheetViews>
    <sheetView topLeftCell="A3" zoomScale="164" workbookViewId="0">
      <selection activeCell="E16" sqref="E16"/>
    </sheetView>
  </sheetViews>
  <sheetFormatPr baseColWidth="10" defaultRowHeight="16" x14ac:dyDescent="0.2"/>
  <cols>
    <col min="3" max="3" width="10.83203125" customWidth="1"/>
    <col min="9" max="9" width="3.33203125" customWidth="1"/>
  </cols>
  <sheetData>
    <row r="6" spans="2:10" x14ac:dyDescent="0.2">
      <c r="C6" s="75" t="s">
        <v>140</v>
      </c>
      <c r="D6" s="75"/>
      <c r="E6" s="75"/>
      <c r="F6" s="76" t="s">
        <v>134</v>
      </c>
      <c r="G6" s="76"/>
      <c r="H6" s="76"/>
      <c r="I6" s="70"/>
    </row>
    <row r="7" spans="2:10" ht="17" thickBot="1" x14ac:dyDescent="0.25">
      <c r="D7" t="s">
        <v>130</v>
      </c>
      <c r="G7" t="s">
        <v>132</v>
      </c>
    </row>
    <row r="8" spans="2:10" x14ac:dyDescent="0.2">
      <c r="B8" t="s">
        <v>137</v>
      </c>
      <c r="C8" s="67">
        <v>1</v>
      </c>
      <c r="D8" s="52">
        <v>2</v>
      </c>
      <c r="E8" s="53">
        <v>3</v>
      </c>
      <c r="F8" s="57">
        <v>10</v>
      </c>
      <c r="G8" s="52">
        <v>11</v>
      </c>
      <c r="H8" s="53">
        <v>12</v>
      </c>
      <c r="J8" s="77" t="s">
        <v>135</v>
      </c>
    </row>
    <row r="9" spans="2:10" x14ac:dyDescent="0.2">
      <c r="B9" t="s">
        <v>138</v>
      </c>
      <c r="C9" s="68">
        <v>4</v>
      </c>
      <c r="D9" s="50">
        <v>5</v>
      </c>
      <c r="E9" s="54">
        <v>6</v>
      </c>
      <c r="F9" s="58">
        <v>13</v>
      </c>
      <c r="G9" s="50">
        <v>14</v>
      </c>
      <c r="H9" s="54">
        <v>15</v>
      </c>
      <c r="J9" s="77"/>
    </row>
    <row r="10" spans="2:10" ht="17" thickBot="1" x14ac:dyDescent="0.25">
      <c r="B10" t="s">
        <v>139</v>
      </c>
      <c r="C10" s="69">
        <v>7</v>
      </c>
      <c r="D10" s="56">
        <v>8</v>
      </c>
      <c r="E10" s="62">
        <v>9</v>
      </c>
      <c r="F10" s="59">
        <v>16</v>
      </c>
      <c r="G10" s="55">
        <v>17</v>
      </c>
      <c r="H10" s="60">
        <v>18</v>
      </c>
      <c r="J10" s="77"/>
    </row>
    <row r="11" spans="2:10" ht="17" thickBot="1" x14ac:dyDescent="0.25">
      <c r="C11" s="66"/>
      <c r="D11" s="64" t="s">
        <v>131</v>
      </c>
      <c r="E11" s="64"/>
      <c r="F11" s="64"/>
      <c r="G11" s="64" t="s">
        <v>133</v>
      </c>
      <c r="H11" s="65"/>
    </row>
    <row r="12" spans="2:10" x14ac:dyDescent="0.2">
      <c r="B12" t="s">
        <v>137</v>
      </c>
      <c r="C12" s="57">
        <v>19</v>
      </c>
      <c r="D12" s="52">
        <v>20</v>
      </c>
      <c r="E12" s="53">
        <v>21</v>
      </c>
      <c r="F12" s="61">
        <v>28</v>
      </c>
      <c r="G12" s="51">
        <v>29</v>
      </c>
      <c r="H12" s="63">
        <v>30</v>
      </c>
      <c r="J12" s="78" t="s">
        <v>136</v>
      </c>
    </row>
    <row r="13" spans="2:10" x14ac:dyDescent="0.2">
      <c r="B13" t="s">
        <v>138</v>
      </c>
      <c r="C13" s="58">
        <v>22</v>
      </c>
      <c r="D13" s="50">
        <v>23</v>
      </c>
      <c r="E13" s="54">
        <v>24</v>
      </c>
      <c r="F13" s="58">
        <v>31</v>
      </c>
      <c r="G13" s="50">
        <v>32</v>
      </c>
      <c r="H13" s="54">
        <v>33</v>
      </c>
      <c r="J13" s="78"/>
    </row>
    <row r="14" spans="2:10" ht="17" thickBot="1" x14ac:dyDescent="0.25">
      <c r="B14" t="s">
        <v>139</v>
      </c>
      <c r="C14" s="59">
        <v>25</v>
      </c>
      <c r="D14" s="55">
        <v>26</v>
      </c>
      <c r="E14" s="60">
        <v>27</v>
      </c>
      <c r="F14" s="59">
        <v>34</v>
      </c>
      <c r="G14" s="55">
        <v>35</v>
      </c>
      <c r="H14" s="60">
        <v>36</v>
      </c>
      <c r="J14" s="78"/>
    </row>
  </sheetData>
  <mergeCells count="4">
    <mergeCell ref="C6:E6"/>
    <mergeCell ref="F6:H6"/>
    <mergeCell ref="J8:J10"/>
    <mergeCell ref="J12:J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708EC-8D99-4146-86CA-78DAFA75BA64}">
  <dimension ref="A1:Y86"/>
  <sheetViews>
    <sheetView tabSelected="1" topLeftCell="A2" zoomScale="106" zoomScaleNormal="100" workbookViewId="0">
      <pane ySplit="1" topLeftCell="A3" activePane="bottomLeft" state="frozen"/>
      <selection activeCell="A2" sqref="A2"/>
      <selection pane="bottomLeft" activeCell="G10" sqref="G10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5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3" t="s">
        <v>112</v>
      </c>
      <c r="J1" s="73"/>
      <c r="K1" s="73"/>
      <c r="L1" s="73"/>
      <c r="M1" s="73"/>
      <c r="N1" s="73"/>
      <c r="O1" s="74" t="s">
        <v>113</v>
      </c>
      <c r="P1" s="74"/>
      <c r="Q1" s="74"/>
      <c r="R1" s="74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5" t="s">
        <v>96</v>
      </c>
      <c r="F2" s="1" t="s">
        <v>141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0</v>
      </c>
      <c r="E3" s="70">
        <v>2</v>
      </c>
      <c r="F3" t="s">
        <v>140</v>
      </c>
      <c r="G3" t="s">
        <v>120</v>
      </c>
      <c r="H3" t="s">
        <v>119</v>
      </c>
      <c r="I3" s="25">
        <v>1.4650776000000001</v>
      </c>
      <c r="J3" s="25">
        <v>1.2076803</v>
      </c>
      <c r="K3" s="25">
        <v>1.7773348</v>
      </c>
      <c r="L3" s="25">
        <v>19.845870971679688</v>
      </c>
      <c r="M3" s="25">
        <v>19.697476999999999</v>
      </c>
      <c r="N3" s="25">
        <v>0.12865378</v>
      </c>
      <c r="O3" s="9">
        <f>M3-M12</f>
        <v>12.003183</v>
      </c>
      <c r="P3" s="9">
        <f>SQRT(N3^2+N12^2)</f>
        <v>0.15339380400759511</v>
      </c>
      <c r="Q3" s="18">
        <f>O3</f>
        <v>12.003183</v>
      </c>
      <c r="R3" s="9">
        <f>O3-Q3</f>
        <v>0</v>
      </c>
      <c r="S3" s="9">
        <f>P3</f>
        <v>0.15339380400759511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0</v>
      </c>
      <c r="E4" s="70">
        <v>2</v>
      </c>
      <c r="F4"/>
      <c r="G4" t="s">
        <v>120</v>
      </c>
      <c r="H4" t="s">
        <v>119</v>
      </c>
      <c r="I4" s="25">
        <v>1.4650776000000001</v>
      </c>
      <c r="J4" s="25">
        <v>1.2076803</v>
      </c>
      <c r="K4" s="25">
        <v>1.7773348</v>
      </c>
      <c r="L4" s="25">
        <v>19.629304885864258</v>
      </c>
      <c r="M4" s="25">
        <v>19.697476999999999</v>
      </c>
      <c r="N4" s="25">
        <v>0.12865378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0</v>
      </c>
      <c r="E5" s="70">
        <v>2</v>
      </c>
      <c r="F5"/>
      <c r="G5" t="s">
        <v>120</v>
      </c>
      <c r="H5" t="s">
        <v>119</v>
      </c>
      <c r="I5" s="25">
        <v>1.4650776000000001</v>
      </c>
      <c r="J5" s="25">
        <v>1.2076803</v>
      </c>
      <c r="K5" s="25">
        <v>1.7773348</v>
      </c>
      <c r="L5" s="25">
        <v>19.617256164550781</v>
      </c>
      <c r="M5" s="25">
        <v>19.697476999999999</v>
      </c>
      <c r="N5" s="25">
        <v>0.12865378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0</v>
      </c>
      <c r="E6" s="70">
        <v>2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21.319541931152344</v>
      </c>
      <c r="M6" s="25">
        <v>21.190843999999998</v>
      </c>
      <c r="N6" s="25">
        <v>0.11698318000000001</v>
      </c>
      <c r="O6" s="9">
        <f>M6-M12</f>
        <v>13.496549999999999</v>
      </c>
      <c r="P6" s="9">
        <f>SQRT(N6^2+N12^2)</f>
        <v>0.14374605525907311</v>
      </c>
      <c r="Q6" s="18">
        <f>O6</f>
        <v>13.496549999999999</v>
      </c>
      <c r="R6" s="9">
        <f>O6-Q6</f>
        <v>0</v>
      </c>
      <c r="S6" s="9">
        <f>P6</f>
        <v>0.14374605525907311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0</v>
      </c>
      <c r="E7" s="70">
        <v>2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21.090959548950195</v>
      </c>
      <c r="M7" s="25">
        <v>21.190843999999998</v>
      </c>
      <c r="N7" s="25">
        <v>0.11698318000000001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0</v>
      </c>
      <c r="E8" s="70">
        <v>2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21.162033081054688</v>
      </c>
      <c r="M8" s="25">
        <v>21.190843999999998</v>
      </c>
      <c r="N8" s="25">
        <v>0.11698318000000001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37</v>
      </c>
      <c r="C9" t="s">
        <v>45</v>
      </c>
      <c r="D9" t="s">
        <v>0</v>
      </c>
      <c r="E9" s="70">
        <v>2</v>
      </c>
      <c r="F9"/>
      <c r="G9" t="s">
        <v>128</v>
      </c>
      <c r="H9" t="s">
        <v>119</v>
      </c>
      <c r="I9" s="25">
        <v>1</v>
      </c>
      <c r="J9" s="25">
        <v>0.77124864000000004</v>
      </c>
      <c r="K9" s="25">
        <v>1.2965987999999999</v>
      </c>
      <c r="L9" s="25">
        <v>19.603578567504883</v>
      </c>
      <c r="M9" s="25">
        <v>19.410772000000001</v>
      </c>
      <c r="N9" s="25">
        <v>0.21833796999999999</v>
      </c>
      <c r="O9" s="9">
        <f>M9-M12</f>
        <v>11.716478000000002</v>
      </c>
      <c r="P9" s="9">
        <f>SQRT(N9^2+N12^2)</f>
        <v>0.23377196825828583</v>
      </c>
      <c r="Q9" s="18">
        <f>O9</f>
        <v>11.716478000000002</v>
      </c>
      <c r="R9" s="9">
        <f>O9-Q9</f>
        <v>0</v>
      </c>
      <c r="S9" s="9">
        <f>P9</f>
        <v>0.23377196825828583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49</v>
      </c>
      <c r="C10" t="s">
        <v>78</v>
      </c>
      <c r="D10" t="s">
        <v>0</v>
      </c>
      <c r="E10" s="70">
        <v>2</v>
      </c>
      <c r="F10"/>
      <c r="G10" t="s">
        <v>128</v>
      </c>
      <c r="H10" t="s">
        <v>119</v>
      </c>
      <c r="I10" s="25">
        <v>1</v>
      </c>
      <c r="J10" s="25">
        <v>0.77124864000000004</v>
      </c>
      <c r="K10" s="25">
        <v>1.2965987999999999</v>
      </c>
      <c r="L10" s="25">
        <v>19.173688888549805</v>
      </c>
      <c r="M10" s="25">
        <v>19.410772000000001</v>
      </c>
      <c r="N10" s="25">
        <v>0.21833796999999999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61</v>
      </c>
      <c r="C11" t="s">
        <v>77</v>
      </c>
      <c r="D11" t="s">
        <v>0</v>
      </c>
      <c r="E11" s="70">
        <v>2</v>
      </c>
      <c r="F11"/>
      <c r="G11" t="s">
        <v>128</v>
      </c>
      <c r="H11" t="s">
        <v>119</v>
      </c>
      <c r="I11" s="25">
        <v>1</v>
      </c>
      <c r="J11" s="25">
        <v>0.77124864000000004</v>
      </c>
      <c r="K11" s="25">
        <v>1.2965987999999999</v>
      </c>
      <c r="L11" s="25">
        <v>19.455045700073242</v>
      </c>
      <c r="M11" s="25">
        <v>19.410772000000001</v>
      </c>
      <c r="N11" s="25">
        <v>0.21833796999999999</v>
      </c>
      <c r="O11" s="9"/>
      <c r="P11" s="9"/>
      <c r="Q11" s="9"/>
      <c r="R11" s="9"/>
      <c r="S11" s="9"/>
      <c r="T11" s="8"/>
      <c r="U11" s="9"/>
    </row>
    <row r="12" spans="1:25" s="42" customFormat="1" ht="16" x14ac:dyDescent="0.2">
      <c r="A12" s="2"/>
      <c r="B12">
        <v>1</v>
      </c>
      <c r="C12" t="s">
        <v>81</v>
      </c>
      <c r="D12" t="s">
        <v>0</v>
      </c>
      <c r="E12" s="70">
        <v>2</v>
      </c>
      <c r="F12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7.7890458106994629</v>
      </c>
      <c r="M12" s="25">
        <v>7.6942940000000002</v>
      </c>
      <c r="N12" s="25">
        <v>8.3533609999999994E-2</v>
      </c>
      <c r="O12" s="41"/>
      <c r="P12" s="41"/>
      <c r="Q12" s="41"/>
      <c r="R12" s="41"/>
      <c r="S12" s="41"/>
      <c r="T12" s="41"/>
      <c r="U12" s="41"/>
      <c r="V12" s="42" t="s">
        <v>1</v>
      </c>
    </row>
    <row r="13" spans="1:25" s="42" customFormat="1" ht="16" x14ac:dyDescent="0.2">
      <c r="A13" s="2"/>
      <c r="B13">
        <v>13</v>
      </c>
      <c r="C13" t="s">
        <v>80</v>
      </c>
      <c r="D13" t="s">
        <v>0</v>
      </c>
      <c r="E13" s="70">
        <v>2</v>
      </c>
      <c r="F1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7.6625542640686035</v>
      </c>
      <c r="M13" s="25">
        <v>7.6942940000000002</v>
      </c>
      <c r="N13" s="25">
        <v>8.3533609999999994E-2</v>
      </c>
      <c r="O13" s="41"/>
      <c r="P13" s="43"/>
      <c r="Q13" s="43"/>
      <c r="R13" s="43"/>
      <c r="S13" s="43"/>
      <c r="T13" s="43"/>
      <c r="U13" s="43"/>
      <c r="V13" s="42" t="s">
        <v>1</v>
      </c>
      <c r="W13" s="44"/>
      <c r="X13" s="44"/>
      <c r="Y13" s="44"/>
    </row>
    <row r="14" spans="1:25" s="42" customFormat="1" ht="16" x14ac:dyDescent="0.2">
      <c r="A14" s="2"/>
      <c r="B14">
        <v>25</v>
      </c>
      <c r="C14" t="s">
        <v>79</v>
      </c>
      <c r="D14" t="s">
        <v>0</v>
      </c>
      <c r="E14" s="70">
        <v>2</v>
      </c>
      <c r="F14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7.6312828063964844</v>
      </c>
      <c r="M14" s="25">
        <v>7.6942940000000002</v>
      </c>
      <c r="N14" s="25">
        <v>8.3533609999999994E-2</v>
      </c>
      <c r="O14" s="41"/>
      <c r="P14" s="43"/>
      <c r="Q14" s="43"/>
      <c r="R14" s="43"/>
      <c r="S14" s="43"/>
      <c r="T14" s="43"/>
      <c r="U14" s="43"/>
      <c r="V14" s="42" t="s">
        <v>1</v>
      </c>
      <c r="W14" s="44"/>
      <c r="X14" s="44"/>
      <c r="Y14" s="44"/>
    </row>
    <row r="15" spans="1:25" s="13" customFormat="1" ht="16" x14ac:dyDescent="0.2">
      <c r="A15" s="27" t="s">
        <v>122</v>
      </c>
      <c r="B15" s="16"/>
      <c r="C15" s="16"/>
      <c r="D15" t="s">
        <v>70</v>
      </c>
      <c r="E15" s="70">
        <v>5</v>
      </c>
      <c r="F15" t="s">
        <v>142</v>
      </c>
      <c r="G15" t="s">
        <v>120</v>
      </c>
      <c r="H15" t="s">
        <v>119</v>
      </c>
      <c r="I15" s="25">
        <v>1.2397597</v>
      </c>
      <c r="J15" s="25">
        <v>0.85531056000000005</v>
      </c>
      <c r="K15" s="25">
        <v>1.7970128999999999</v>
      </c>
      <c r="L15" s="25">
        <v>21.38133430480957</v>
      </c>
      <c r="M15" s="25">
        <v>21.311630000000001</v>
      </c>
      <c r="N15" s="25">
        <v>6.1246965E-2</v>
      </c>
      <c r="O15" s="9">
        <f>M15-M24</f>
        <v>14.480695000000001</v>
      </c>
      <c r="P15" s="9">
        <f>SQRT(N15^2+N24^2)</f>
        <v>8.1431327663025369E-2</v>
      </c>
      <c r="Q15" s="18">
        <f>$Q$3</f>
        <v>12.003183</v>
      </c>
      <c r="R15" s="9">
        <f t="shared" ref="R15" si="1">O15-Q15</f>
        <v>2.4775120000000008</v>
      </c>
      <c r="S15" s="9">
        <f t="shared" ref="S15" si="2">P15</f>
        <v>8.1431327663025369E-2</v>
      </c>
      <c r="T15" s="8">
        <f t="shared" ref="T15" si="3">2^(-R15)</f>
        <v>0.17955378867184413</v>
      </c>
      <c r="U15" s="9">
        <f t="shared" ref="U15" si="4">LOG(T15,2)</f>
        <v>-2.4775120000000008</v>
      </c>
      <c r="V15" s="13" t="s">
        <v>1</v>
      </c>
    </row>
    <row r="16" spans="1:25" ht="16" x14ac:dyDescent="0.2">
      <c r="A16" s="29"/>
      <c r="B16"/>
      <c r="C16"/>
      <c r="D16" t="s">
        <v>70</v>
      </c>
      <c r="E16" s="70">
        <v>5</v>
      </c>
      <c r="F16"/>
      <c r="G16" t="s">
        <v>120</v>
      </c>
      <c r="H16" t="s">
        <v>119</v>
      </c>
      <c r="I16" s="25">
        <v>1.2397597</v>
      </c>
      <c r="J16" s="25">
        <v>0.85531056000000005</v>
      </c>
      <c r="K16" s="25">
        <v>1.7970128999999999</v>
      </c>
      <c r="L16" s="25">
        <v>21.287136077880859</v>
      </c>
      <c r="M16" s="25">
        <v>21.311630000000001</v>
      </c>
      <c r="N16" s="25">
        <v>6.1246965E-2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70</v>
      </c>
      <c r="E17" s="70">
        <v>5</v>
      </c>
      <c r="F17"/>
      <c r="G17" t="s">
        <v>120</v>
      </c>
      <c r="H17" t="s">
        <v>119</v>
      </c>
      <c r="I17" s="25">
        <v>1.2397597</v>
      </c>
      <c r="J17" s="25">
        <v>0.85531056000000005</v>
      </c>
      <c r="K17" s="25">
        <v>1.7970128999999999</v>
      </c>
      <c r="L17" s="25">
        <v>21.266422271728516</v>
      </c>
      <c r="M17" s="25">
        <v>21.311630000000001</v>
      </c>
      <c r="N17" s="25">
        <v>6.1246965E-2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70</v>
      </c>
      <c r="E18" s="70">
        <v>5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22.925853729248047</v>
      </c>
      <c r="M18" s="25">
        <v>22.564081000000002</v>
      </c>
      <c r="N18" s="25">
        <v>0.32842814999999997</v>
      </c>
      <c r="O18" s="9">
        <f>M18-M24</f>
        <v>15.733146000000001</v>
      </c>
      <c r="P18" s="9">
        <f>SQRT(N18^2+N24^2)</f>
        <v>0.33278359351938347</v>
      </c>
      <c r="Q18" s="34">
        <f>$Q$6</f>
        <v>13.496549999999999</v>
      </c>
      <c r="R18" s="9">
        <f t="shared" ref="R18" si="5">O18-Q18</f>
        <v>2.2365960000000022</v>
      </c>
      <c r="S18" s="9">
        <f t="shared" ref="S18" si="6">P18</f>
        <v>0.33278359351938347</v>
      </c>
      <c r="T18" s="8">
        <f t="shared" ref="T18" si="7">2^(-R18)</f>
        <v>0.2121863859713311</v>
      </c>
      <c r="U18" s="9">
        <f t="shared" ref="U18" si="8">LOG(T18,2)</f>
        <v>-2.2365960000000022</v>
      </c>
    </row>
    <row r="19" spans="1:25" ht="16" x14ac:dyDescent="0.2">
      <c r="A19" s="29"/>
      <c r="B19"/>
      <c r="C19"/>
      <c r="D19" t="s">
        <v>70</v>
      </c>
      <c r="E19" s="70">
        <v>5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22.481714248657227</v>
      </c>
      <c r="M19" s="25">
        <v>22.564081000000002</v>
      </c>
      <c r="N19" s="25">
        <v>0.32842814999999997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70</v>
      </c>
      <c r="E20" s="70">
        <v>5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22.284677505493164</v>
      </c>
      <c r="M20" s="25">
        <v>22.564081000000002</v>
      </c>
      <c r="N20" s="25">
        <v>0.32842814999999997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38</v>
      </c>
      <c r="C21" t="s">
        <v>42</v>
      </c>
      <c r="D21" t="s">
        <v>70</v>
      </c>
      <c r="E21" s="70">
        <v>5</v>
      </c>
      <c r="F21"/>
      <c r="G21" t="s">
        <v>128</v>
      </c>
      <c r="H21" t="s">
        <v>119</v>
      </c>
      <c r="I21" s="25">
        <v>0.11593297</v>
      </c>
      <c r="J21" s="25">
        <v>9.7039210000000001E-2</v>
      </c>
      <c r="K21" s="25">
        <v>0.1385054</v>
      </c>
      <c r="L21" s="25">
        <v>21.790218353271484</v>
      </c>
      <c r="M21" s="25">
        <v>21.65605</v>
      </c>
      <c r="N21" s="25">
        <v>0.15084738</v>
      </c>
      <c r="O21" s="9">
        <f>M21-M24</f>
        <v>14.825115</v>
      </c>
      <c r="P21" s="9">
        <f>SQRT(N21^2+N24^2)</f>
        <v>0.16010872073724211</v>
      </c>
      <c r="Q21" s="43">
        <f>Q$9</f>
        <v>11.716478000000002</v>
      </c>
      <c r="R21" s="9">
        <f t="shared" ref="R21" si="9">O21-Q21</f>
        <v>3.1086369999999981</v>
      </c>
      <c r="S21" s="9">
        <f t="shared" ref="S21" si="10">P21</f>
        <v>0.16010872073724211</v>
      </c>
      <c r="T21" s="8">
        <f t="shared" ref="T21" si="11">2^(-R21)</f>
        <v>0.11593298481457652</v>
      </c>
      <c r="U21" s="9">
        <f t="shared" ref="U21" si="12">LOG(T21,2)</f>
        <v>-3.1086369999999981</v>
      </c>
    </row>
    <row r="22" spans="1:25" ht="16" x14ac:dyDescent="0.2">
      <c r="A22" s="29"/>
      <c r="B22">
        <v>50</v>
      </c>
      <c r="C22" t="s">
        <v>72</v>
      </c>
      <c r="D22" t="s">
        <v>70</v>
      </c>
      <c r="E22" s="70">
        <v>5</v>
      </c>
      <c r="F22"/>
      <c r="G22" t="s">
        <v>128</v>
      </c>
      <c r="H22" t="s">
        <v>119</v>
      </c>
      <c r="I22" s="25">
        <v>0.11593297</v>
      </c>
      <c r="J22" s="25">
        <v>9.7039210000000001E-2</v>
      </c>
      <c r="K22" s="25">
        <v>0.1385054</v>
      </c>
      <c r="L22" s="25">
        <v>21.492767333984375</v>
      </c>
      <c r="M22" s="25">
        <v>21.65605</v>
      </c>
      <c r="N22" s="25">
        <v>0.15084738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62</v>
      </c>
      <c r="C23" t="s">
        <v>71</v>
      </c>
      <c r="D23" t="s">
        <v>70</v>
      </c>
      <c r="E23" s="70">
        <v>5</v>
      </c>
      <c r="F23"/>
      <c r="G23" t="s">
        <v>128</v>
      </c>
      <c r="H23" t="s">
        <v>119</v>
      </c>
      <c r="I23" s="25">
        <v>0.11593297</v>
      </c>
      <c r="J23" s="25">
        <v>9.7039210000000001E-2</v>
      </c>
      <c r="K23" s="25">
        <v>0.1385054</v>
      </c>
      <c r="L23" s="25">
        <v>21.685161590576172</v>
      </c>
      <c r="M23" s="25">
        <v>21.65605</v>
      </c>
      <c r="N23" s="25">
        <v>0.15084738</v>
      </c>
      <c r="O23" s="9"/>
      <c r="P23" s="9"/>
      <c r="Q23" s="6"/>
      <c r="R23" s="9"/>
      <c r="S23" s="9"/>
      <c r="T23" s="8"/>
      <c r="U23" s="9"/>
    </row>
    <row r="24" spans="1:25" s="42" customFormat="1" ht="16" x14ac:dyDescent="0.2">
      <c r="A24" s="29"/>
      <c r="B24">
        <v>2</v>
      </c>
      <c r="C24" t="s">
        <v>75</v>
      </c>
      <c r="D24" t="s">
        <v>70</v>
      </c>
      <c r="E24" s="70">
        <v>5</v>
      </c>
      <c r="F24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6.8250112533569336</v>
      </c>
      <c r="M24" s="25">
        <v>6.8309350000000002</v>
      </c>
      <c r="N24" s="25">
        <v>5.3664424000000002E-2</v>
      </c>
      <c r="O24" s="41"/>
      <c r="P24" s="41"/>
      <c r="Q24" s="43"/>
      <c r="R24" s="41"/>
      <c r="S24" s="41"/>
      <c r="T24" s="41"/>
      <c r="U24" s="41"/>
      <c r="V24" s="42" t="s">
        <v>1</v>
      </c>
      <c r="W24" s="44"/>
      <c r="X24" s="44"/>
      <c r="Y24" s="44"/>
    </row>
    <row r="25" spans="1:25" s="42" customFormat="1" ht="16" x14ac:dyDescent="0.2">
      <c r="A25" s="29"/>
      <c r="B25">
        <v>14</v>
      </c>
      <c r="C25" t="s">
        <v>74</v>
      </c>
      <c r="D25" t="s">
        <v>70</v>
      </c>
      <c r="E25" s="70">
        <v>5</v>
      </c>
      <c r="F25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6.7804784774780273</v>
      </c>
      <c r="M25" s="25">
        <v>6.8309350000000002</v>
      </c>
      <c r="N25" s="25">
        <v>5.3664424000000002E-2</v>
      </c>
      <c r="O25" s="41"/>
      <c r="P25" s="43"/>
      <c r="Q25" s="43"/>
      <c r="R25" s="43"/>
      <c r="S25" s="43"/>
      <c r="T25" s="43"/>
      <c r="U25" s="43"/>
      <c r="V25" s="42" t="s">
        <v>1</v>
      </c>
      <c r="W25" s="44"/>
      <c r="X25" s="44"/>
      <c r="Y25" s="44"/>
    </row>
    <row r="26" spans="1:25" s="47" customFormat="1" ht="16" x14ac:dyDescent="0.2">
      <c r="A26" s="30"/>
      <c r="B26">
        <v>26</v>
      </c>
      <c r="C26" t="s">
        <v>73</v>
      </c>
      <c r="D26" t="s">
        <v>70</v>
      </c>
      <c r="E26" s="70">
        <v>5</v>
      </c>
      <c r="F26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6.8873157501220703</v>
      </c>
      <c r="M26" s="25">
        <v>6.8309350000000002</v>
      </c>
      <c r="N26" s="25">
        <v>5.3664424000000002E-2</v>
      </c>
      <c r="O26" s="45"/>
      <c r="P26" s="46"/>
      <c r="Q26" s="46"/>
      <c r="R26" s="46"/>
      <c r="S26" s="46"/>
      <c r="T26" s="46"/>
      <c r="U26" s="46"/>
      <c r="V26" s="47" t="s">
        <v>1</v>
      </c>
      <c r="W26" s="48"/>
      <c r="X26" s="48"/>
      <c r="Y26" s="48"/>
    </row>
    <row r="27" spans="1:25" ht="16" x14ac:dyDescent="0.2">
      <c r="A27" s="2" t="s">
        <v>122</v>
      </c>
      <c r="B27"/>
      <c r="C27"/>
      <c r="D27" t="s">
        <v>34</v>
      </c>
      <c r="E27" s="70">
        <v>8</v>
      </c>
      <c r="F27" t="s">
        <v>146</v>
      </c>
      <c r="G27" t="s">
        <v>120</v>
      </c>
      <c r="H27" t="s">
        <v>119</v>
      </c>
      <c r="I27" s="25">
        <v>1.1966269</v>
      </c>
      <c r="J27" s="25">
        <v>0.78477439999999998</v>
      </c>
      <c r="K27" s="25">
        <v>1.8246211000000001</v>
      </c>
      <c r="L27" s="25">
        <v>21.353147506713867</v>
      </c>
      <c r="M27" s="25">
        <v>21.153549999999999</v>
      </c>
      <c r="N27" s="25">
        <v>0.17957414999999999</v>
      </c>
      <c r="O27" s="6">
        <f>M27-M36</f>
        <v>14.005020499999999</v>
      </c>
      <c r="P27" s="6">
        <f>SQRT(N27^2+N36^2)</f>
        <v>0.18310002197351216</v>
      </c>
      <c r="Q27" s="34">
        <f t="shared" ref="Q27" si="13">$Q$3</f>
        <v>12.003183</v>
      </c>
      <c r="R27" s="6">
        <f t="shared" ref="R27" si="14">O27-Q27</f>
        <v>2.0018374999999988</v>
      </c>
      <c r="S27" s="6">
        <f t="shared" ref="S27" si="15">P27</f>
        <v>0.18310002197351216</v>
      </c>
      <c r="T27" s="7">
        <f t="shared" ref="T27" si="16">2^(-R27)</f>
        <v>0.24968178820343889</v>
      </c>
      <c r="U27" s="6">
        <f t="shared" ref="U27" si="17">LOG(T27,2)</f>
        <v>-2.0018374999999988</v>
      </c>
      <c r="V27" s="1" t="s">
        <v>1</v>
      </c>
    </row>
    <row r="28" spans="1:25" ht="16" x14ac:dyDescent="0.2">
      <c r="B28"/>
      <c r="C28"/>
      <c r="D28" t="s">
        <v>34</v>
      </c>
      <c r="E28" s="70">
        <v>8</v>
      </c>
      <c r="F28"/>
      <c r="G28" t="s">
        <v>120</v>
      </c>
      <c r="H28" t="s">
        <v>119</v>
      </c>
      <c r="I28" s="25">
        <v>1.1966269</v>
      </c>
      <c r="J28" s="25">
        <v>0.78477439999999998</v>
      </c>
      <c r="K28" s="25">
        <v>1.8246211000000001</v>
      </c>
      <c r="L28" s="25">
        <v>21.102407455444336</v>
      </c>
      <c r="M28" s="25">
        <v>21.153549999999999</v>
      </c>
      <c r="N28" s="25">
        <v>0.17957414999999999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34</v>
      </c>
      <c r="E29" s="70">
        <v>8</v>
      </c>
      <c r="F29"/>
      <c r="G29" t="s">
        <v>120</v>
      </c>
      <c r="H29" t="s">
        <v>119</v>
      </c>
      <c r="I29" s="25">
        <v>1.1966269</v>
      </c>
      <c r="J29" s="25">
        <v>0.78477439999999998</v>
      </c>
      <c r="K29" s="25">
        <v>1.8246211000000001</v>
      </c>
      <c r="L29" s="25">
        <v>21.005094528198242</v>
      </c>
      <c r="M29" s="25">
        <v>21.153549999999999</v>
      </c>
      <c r="N29" s="25">
        <v>0.17957414999999999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34</v>
      </c>
      <c r="E30" s="70">
        <v>8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22.677291870117188</v>
      </c>
      <c r="M30" s="25">
        <v>22.354914000000001</v>
      </c>
      <c r="N30" s="25">
        <v>0.33453205000000003</v>
      </c>
      <c r="O30" s="9">
        <f>M30-M36</f>
        <v>15.2063845</v>
      </c>
      <c r="P30" s="9">
        <f>SQRT(N30^2+N36^2)</f>
        <v>0.33643786228021466</v>
      </c>
      <c r="Q30" s="34">
        <f t="shared" ref="Q30" si="18">$Q$6</f>
        <v>13.496549999999999</v>
      </c>
      <c r="R30" s="9">
        <f t="shared" ref="R30" si="19">O30-Q30</f>
        <v>1.7098345000000013</v>
      </c>
      <c r="S30" s="9">
        <f t="shared" ref="S30" si="20">P30</f>
        <v>0.33643786228021466</v>
      </c>
      <c r="T30" s="8">
        <f t="shared" ref="T30" si="21">2^(-R30)</f>
        <v>0.30569513549153265</v>
      </c>
      <c r="U30" s="9">
        <f t="shared" ref="U30" si="22">LOG(T30,2)</f>
        <v>-1.7098345000000013</v>
      </c>
    </row>
    <row r="31" spans="1:25" ht="16" x14ac:dyDescent="0.2">
      <c r="B31"/>
      <c r="C31"/>
      <c r="D31" t="s">
        <v>34</v>
      </c>
      <c r="E31" s="70">
        <v>8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22.378023147583008</v>
      </c>
      <c r="M31" s="25">
        <v>22.354914000000001</v>
      </c>
      <c r="N31" s="25">
        <v>0.33453205000000003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34</v>
      </c>
      <c r="E32" s="70">
        <v>8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22.009426116943359</v>
      </c>
      <c r="M32" s="25">
        <v>22.354914000000001</v>
      </c>
      <c r="N32" s="25">
        <v>0.33453205000000003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39</v>
      </c>
      <c r="C33" t="s">
        <v>7</v>
      </c>
      <c r="D33" t="s">
        <v>34</v>
      </c>
      <c r="E33" s="70">
        <v>8</v>
      </c>
      <c r="F33"/>
      <c r="G33" t="s">
        <v>128</v>
      </c>
      <c r="H33" t="s">
        <v>119</v>
      </c>
      <c r="I33" s="25">
        <v>0.14243273000000001</v>
      </c>
      <c r="J33" s="25">
        <v>0.11934539</v>
      </c>
      <c r="K33" s="25">
        <v>0.16998631</v>
      </c>
      <c r="L33" s="25">
        <v>21.842288970947266</v>
      </c>
      <c r="M33" s="25">
        <v>21.676653000000002</v>
      </c>
      <c r="N33" s="25">
        <v>0.15509553000000001</v>
      </c>
      <c r="O33" s="9">
        <f>M33-M36</f>
        <v>14.528123500000001</v>
      </c>
      <c r="P33" s="9">
        <f>SQRT(N33^2+N36^2)</f>
        <v>0.15916458816099469</v>
      </c>
      <c r="Q33" s="43">
        <f>Q$9</f>
        <v>11.716478000000002</v>
      </c>
      <c r="R33" s="9">
        <f t="shared" ref="R33" si="23">O33-Q33</f>
        <v>2.8116454999999991</v>
      </c>
      <c r="S33" s="9">
        <f t="shared" ref="S33" si="24">P33</f>
        <v>0.15916458816099469</v>
      </c>
      <c r="T33" s="8">
        <f t="shared" ref="T33" si="25">2^(-R33)</f>
        <v>0.14243291656563614</v>
      </c>
      <c r="U33" s="9">
        <f t="shared" ref="U33" si="26">LOG(T33,2)</f>
        <v>-2.8116454999999991</v>
      </c>
    </row>
    <row r="34" spans="1:25" ht="16" x14ac:dyDescent="0.2">
      <c r="B34">
        <v>51</v>
      </c>
      <c r="C34" t="s">
        <v>36</v>
      </c>
      <c r="D34" t="s">
        <v>34</v>
      </c>
      <c r="E34" s="70">
        <v>8</v>
      </c>
      <c r="F34"/>
      <c r="G34" t="s">
        <v>128</v>
      </c>
      <c r="H34" t="s">
        <v>119</v>
      </c>
      <c r="I34" s="25">
        <v>0.14243273000000001</v>
      </c>
      <c r="J34" s="25">
        <v>0.11934539</v>
      </c>
      <c r="K34" s="25">
        <v>0.16998631</v>
      </c>
      <c r="L34" s="25">
        <v>21.652812957763672</v>
      </c>
      <c r="M34" s="25">
        <v>21.676653000000002</v>
      </c>
      <c r="N34" s="25">
        <v>0.15509553000000001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63</v>
      </c>
      <c r="C35" t="s">
        <v>35</v>
      </c>
      <c r="D35" t="s">
        <v>34</v>
      </c>
      <c r="E35" s="70">
        <v>8</v>
      </c>
      <c r="F35"/>
      <c r="G35" t="s">
        <v>128</v>
      </c>
      <c r="H35" t="s">
        <v>119</v>
      </c>
      <c r="I35" s="25">
        <v>0.14243273000000001</v>
      </c>
      <c r="J35" s="25">
        <v>0.11934539</v>
      </c>
      <c r="K35" s="25">
        <v>0.16998631</v>
      </c>
      <c r="L35" s="25">
        <v>21.534858703613281</v>
      </c>
      <c r="M35" s="25">
        <v>21.676653000000002</v>
      </c>
      <c r="N35" s="25">
        <v>0.15509553000000001</v>
      </c>
      <c r="O35" s="9"/>
      <c r="P35" s="9"/>
      <c r="Q35" s="6"/>
      <c r="R35" s="9"/>
      <c r="S35" s="9"/>
      <c r="T35" s="8"/>
      <c r="U35" s="9"/>
    </row>
    <row r="36" spans="1:25" s="42" customFormat="1" ht="16" x14ac:dyDescent="0.2">
      <c r="A36" s="2"/>
      <c r="B36">
        <v>3</v>
      </c>
      <c r="C36" t="s">
        <v>39</v>
      </c>
      <c r="D36" t="s">
        <v>34</v>
      </c>
      <c r="E36" s="70">
        <v>8</v>
      </c>
      <c r="F36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7.1430277824401855</v>
      </c>
      <c r="M36" s="25">
        <v>7.1485295000000004</v>
      </c>
      <c r="N36" s="25">
        <v>3.5759512E-2</v>
      </c>
      <c r="O36" s="41"/>
      <c r="P36" s="41"/>
      <c r="Q36" s="43"/>
      <c r="R36" s="41"/>
      <c r="S36" s="41"/>
      <c r="T36" s="41"/>
      <c r="U36" s="41"/>
      <c r="V36" s="42" t="s">
        <v>1</v>
      </c>
      <c r="W36" s="44"/>
      <c r="X36" s="44"/>
      <c r="Y36" s="44"/>
    </row>
    <row r="37" spans="1:25" s="42" customFormat="1" ht="16" x14ac:dyDescent="0.2">
      <c r="A37" s="2"/>
      <c r="B37">
        <v>15</v>
      </c>
      <c r="C37" t="s">
        <v>38</v>
      </c>
      <c r="D37" t="s">
        <v>34</v>
      </c>
      <c r="E37" s="70">
        <v>8</v>
      </c>
      <c r="F37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7.1158394813537598</v>
      </c>
      <c r="M37" s="25">
        <v>7.1485295000000004</v>
      </c>
      <c r="N37" s="25">
        <v>3.5759512E-2</v>
      </c>
      <c r="O37" s="41"/>
      <c r="P37" s="43"/>
      <c r="Q37" s="43"/>
      <c r="R37" s="43"/>
      <c r="S37" s="43"/>
      <c r="T37" s="43"/>
      <c r="U37" s="43"/>
      <c r="V37" s="42" t="s">
        <v>1</v>
      </c>
      <c r="W37" s="44"/>
      <c r="X37" s="44"/>
      <c r="Y37" s="44"/>
    </row>
    <row r="38" spans="1:25" s="42" customFormat="1" ht="16" x14ac:dyDescent="0.2">
      <c r="A38" s="2"/>
      <c r="B38">
        <v>27</v>
      </c>
      <c r="C38" t="s">
        <v>37</v>
      </c>
      <c r="D38" t="s">
        <v>34</v>
      </c>
      <c r="E38" s="70">
        <v>8</v>
      </c>
      <c r="F38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7.1867208480834961</v>
      </c>
      <c r="M38" s="25">
        <v>7.1485295000000004</v>
      </c>
      <c r="N38" s="25">
        <v>3.5759512E-2</v>
      </c>
      <c r="O38" s="41"/>
      <c r="P38" s="43"/>
      <c r="Q38" s="43"/>
      <c r="R38" s="43"/>
      <c r="S38" s="43"/>
      <c r="T38" s="43"/>
      <c r="U38" s="43"/>
      <c r="V38" s="42" t="s">
        <v>1</v>
      </c>
      <c r="W38" s="44"/>
      <c r="X38" s="44"/>
      <c r="Y38" s="44"/>
    </row>
    <row r="39" spans="1:25" s="13" customFormat="1" ht="16" x14ac:dyDescent="0.2">
      <c r="A39" s="27" t="s">
        <v>121</v>
      </c>
      <c r="B39" s="16"/>
      <c r="C39" s="16"/>
      <c r="D39" t="s">
        <v>28</v>
      </c>
      <c r="E39" s="70">
        <v>11</v>
      </c>
      <c r="F39" t="s">
        <v>145</v>
      </c>
      <c r="G39" t="s">
        <v>120</v>
      </c>
      <c r="H39" t="s">
        <v>119</v>
      </c>
      <c r="I39" s="25">
        <v>0.92055180000000003</v>
      </c>
      <c r="J39" s="25">
        <v>0.60742289999999999</v>
      </c>
      <c r="K39" s="25">
        <v>1.3950997999999999</v>
      </c>
      <c r="L39" s="25">
        <v>17.126585006713867</v>
      </c>
      <c r="M39" s="25">
        <v>16.896353000000001</v>
      </c>
      <c r="N39" s="25">
        <v>0.20503442999999999</v>
      </c>
      <c r="O39" s="9">
        <f>M39-M48</f>
        <v>8.8400130000000008</v>
      </c>
      <c r="P39" s="9">
        <f>SQRT(N39^2+N48^2)</f>
        <v>0.20946631806258786</v>
      </c>
      <c r="Q39" s="18">
        <f t="shared" ref="Q39" si="27">$Q$3</f>
        <v>12.003183</v>
      </c>
      <c r="R39" s="9">
        <f t="shared" ref="R39" si="28">O39-Q39</f>
        <v>-3.1631699999999991</v>
      </c>
      <c r="S39" s="9">
        <f t="shared" ref="S39" si="29">P39</f>
        <v>0.20946631806258786</v>
      </c>
      <c r="T39" s="8">
        <f t="shared" ref="T39" si="30">2^(-R39)</f>
        <v>8.9579586082833043</v>
      </c>
      <c r="U39" s="9">
        <f t="shared" ref="U39" si="31">LOG(T39,2)</f>
        <v>3.1631699999999991</v>
      </c>
      <c r="V39" s="13" t="s">
        <v>1</v>
      </c>
    </row>
    <row r="40" spans="1:25" ht="16" x14ac:dyDescent="0.2">
      <c r="A40" s="29"/>
      <c r="B40"/>
      <c r="C40"/>
      <c r="D40" t="s">
        <v>28</v>
      </c>
      <c r="E40" s="70">
        <v>11</v>
      </c>
      <c r="F40"/>
      <c r="G40" t="s">
        <v>120</v>
      </c>
      <c r="H40" t="s">
        <v>119</v>
      </c>
      <c r="I40" s="25">
        <v>0.92055180000000003</v>
      </c>
      <c r="J40" s="25">
        <v>0.60742289999999999</v>
      </c>
      <c r="K40" s="25">
        <v>1.3950997999999999</v>
      </c>
      <c r="L40" s="25">
        <v>16.829017639160156</v>
      </c>
      <c r="M40" s="25">
        <v>16.896353000000001</v>
      </c>
      <c r="N40" s="25">
        <v>0.20503442999999999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28</v>
      </c>
      <c r="E41" s="70">
        <v>11</v>
      </c>
      <c r="F41"/>
      <c r="G41" t="s">
        <v>120</v>
      </c>
      <c r="H41" t="s">
        <v>119</v>
      </c>
      <c r="I41" s="25">
        <v>0.92055180000000003</v>
      </c>
      <c r="J41" s="25">
        <v>0.60742289999999999</v>
      </c>
      <c r="K41" s="25">
        <v>1.3950997999999999</v>
      </c>
      <c r="L41" s="25">
        <v>16.733449935913086</v>
      </c>
      <c r="M41" s="25">
        <v>16.896353000000001</v>
      </c>
      <c r="N41" s="25">
        <v>0.20503442999999999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28</v>
      </c>
      <c r="E42" s="70">
        <v>11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18.023220062255859</v>
      </c>
      <c r="M42" s="25">
        <v>17.719313</v>
      </c>
      <c r="N42" s="25">
        <v>0.31299964000000002</v>
      </c>
      <c r="O42" s="9">
        <f>M42-M48</f>
        <v>9.6629729999999991</v>
      </c>
      <c r="P42" s="9">
        <f>SQRT(N42^2+N48^2)</f>
        <v>0.31592055260366003</v>
      </c>
      <c r="Q42" s="34">
        <f t="shared" ref="Q42" si="32">$Q$6</f>
        <v>13.496549999999999</v>
      </c>
      <c r="R42" s="9">
        <f t="shared" ref="R42" si="33">O42-Q42</f>
        <v>-3.833577</v>
      </c>
      <c r="S42" s="9">
        <f t="shared" ref="S42" si="34">P42</f>
        <v>0.31592055260366003</v>
      </c>
      <c r="T42" s="8">
        <f t="shared" ref="T42" si="35">2^(-R42)</f>
        <v>14.256787213548023</v>
      </c>
      <c r="U42" s="9">
        <f t="shared" ref="U42" si="36">LOG(T42,2)</f>
        <v>3.833577</v>
      </c>
    </row>
    <row r="43" spans="1:25" ht="16" x14ac:dyDescent="0.2">
      <c r="A43" s="29"/>
      <c r="B43"/>
      <c r="C43"/>
      <c r="D43" t="s">
        <v>28</v>
      </c>
      <c r="E43" s="70">
        <v>11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17.736764907836914</v>
      </c>
      <c r="M43" s="25">
        <v>17.719313</v>
      </c>
      <c r="N43" s="25">
        <v>0.31299964000000002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28</v>
      </c>
      <c r="E44" s="70">
        <v>11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17.397951126098633</v>
      </c>
      <c r="M44" s="25">
        <v>17.719313</v>
      </c>
      <c r="N44" s="25">
        <v>0.31299964000000002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52</v>
      </c>
      <c r="C45" t="s">
        <v>30</v>
      </c>
      <c r="D45" t="s">
        <v>28</v>
      </c>
      <c r="E45" s="70">
        <v>11</v>
      </c>
      <c r="F45"/>
      <c r="G45" t="s">
        <v>128</v>
      </c>
      <c r="H45" t="s">
        <v>119</v>
      </c>
      <c r="I45" s="25">
        <v>14.066122999999999</v>
      </c>
      <c r="J45" s="25">
        <v>11.9971075</v>
      </c>
      <c r="K45" s="25">
        <v>16.491959999999999</v>
      </c>
      <c r="L45" s="25">
        <v>15.890915870666504</v>
      </c>
      <c r="M45" s="25">
        <v>15.958664000000001</v>
      </c>
      <c r="N45" s="25">
        <v>9.5810909999999999E-2</v>
      </c>
      <c r="O45" s="9">
        <f>M45-M48</f>
        <v>7.9023240000000001</v>
      </c>
      <c r="P45" s="9">
        <f>SQRT(N45^2+N48^2)</f>
        <v>0.10496071356607872</v>
      </c>
      <c r="Q45" s="43">
        <f>Q$9</f>
        <v>11.716478000000002</v>
      </c>
      <c r="R45" s="9">
        <f t="shared" ref="R45" si="37">O45-Q45</f>
        <v>-3.814154000000002</v>
      </c>
      <c r="S45" s="9">
        <f t="shared" ref="S45" si="38">P45</f>
        <v>0.10496071356607872</v>
      </c>
      <c r="T45" s="8">
        <f t="shared" ref="T45" si="39">2^(-R45)</f>
        <v>14.066134379267213</v>
      </c>
      <c r="U45" s="9">
        <f t="shared" ref="U45" si="40">LOG(T45,2)</f>
        <v>3.8141540000000016</v>
      </c>
    </row>
    <row r="46" spans="1:25" ht="16" x14ac:dyDescent="0.2">
      <c r="A46" s="29"/>
      <c r="B46">
        <v>64</v>
      </c>
      <c r="C46" t="s">
        <v>29</v>
      </c>
      <c r="D46" t="s">
        <v>28</v>
      </c>
      <c r="E46" s="70">
        <v>11</v>
      </c>
      <c r="F46"/>
      <c r="G46" t="s">
        <v>128</v>
      </c>
      <c r="H46" t="s">
        <v>119</v>
      </c>
      <c r="I46" s="25">
        <v>14.066122999999999</v>
      </c>
      <c r="J46" s="25">
        <v>11.9971075</v>
      </c>
      <c r="K46" s="25">
        <v>16.491959999999999</v>
      </c>
      <c r="L46" s="25">
        <v>16.026412963867188</v>
      </c>
      <c r="M46" s="25">
        <v>15.958664000000001</v>
      </c>
      <c r="N46" s="25">
        <v>9.5810909999999999E-2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/>
      <c r="C47"/>
      <c r="D47" s="21"/>
      <c r="E47" s="72"/>
      <c r="F47" s="71"/>
      <c r="G47"/>
      <c r="H47"/>
      <c r="I47" s="25"/>
      <c r="J47" s="25"/>
      <c r="K47" s="25"/>
      <c r="L47" s="49"/>
      <c r="M47" s="49"/>
      <c r="N47" s="49"/>
      <c r="O47" s="9"/>
      <c r="P47" s="9"/>
      <c r="Q47" s="6"/>
      <c r="R47" s="9"/>
      <c r="S47" s="9"/>
      <c r="T47" s="8"/>
      <c r="U47" s="9"/>
    </row>
    <row r="48" spans="1:25" s="42" customFormat="1" ht="16" x14ac:dyDescent="0.2">
      <c r="A48" s="29"/>
      <c r="B48">
        <v>4</v>
      </c>
      <c r="C48" t="s">
        <v>33</v>
      </c>
      <c r="D48" t="s">
        <v>28</v>
      </c>
      <c r="E48" s="70">
        <v>11</v>
      </c>
      <c r="F48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8.0615997314453125</v>
      </c>
      <c r="M48" s="25">
        <v>8.0563400000000005</v>
      </c>
      <c r="N48" s="25">
        <v>4.2860481999999998E-2</v>
      </c>
      <c r="O48" s="41"/>
      <c r="P48" s="41"/>
      <c r="Q48" s="43"/>
      <c r="R48" s="41"/>
      <c r="S48" s="41"/>
      <c r="T48" s="41"/>
      <c r="U48" s="41"/>
      <c r="V48" s="42" t="s">
        <v>1</v>
      </c>
      <c r="W48" s="44"/>
      <c r="X48" s="44"/>
      <c r="Y48" s="44"/>
    </row>
    <row r="49" spans="1:25" s="42" customFormat="1" ht="16" x14ac:dyDescent="0.2">
      <c r="A49" s="29"/>
      <c r="B49">
        <v>16</v>
      </c>
      <c r="C49" t="s">
        <v>32</v>
      </c>
      <c r="D49" t="s">
        <v>28</v>
      </c>
      <c r="E49" s="70">
        <v>11</v>
      </c>
      <c r="F49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8.0963287353515625</v>
      </c>
      <c r="M49" s="25">
        <v>8.0563400000000005</v>
      </c>
      <c r="N49" s="25">
        <v>4.2860481999999998E-2</v>
      </c>
      <c r="O49" s="41"/>
      <c r="P49" s="43"/>
      <c r="Q49" s="43"/>
      <c r="R49" s="43"/>
      <c r="S49" s="43"/>
      <c r="T49" s="43"/>
      <c r="U49" s="43"/>
      <c r="V49" s="42" t="s">
        <v>1</v>
      </c>
      <c r="W49" s="44"/>
      <c r="X49" s="44"/>
      <c r="Y49" s="44"/>
    </row>
    <row r="50" spans="1:25" s="47" customFormat="1" ht="16" x14ac:dyDescent="0.2">
      <c r="A50" s="30"/>
      <c r="B50">
        <v>28</v>
      </c>
      <c r="C50" t="s">
        <v>31</v>
      </c>
      <c r="D50" t="s">
        <v>28</v>
      </c>
      <c r="E50" s="70">
        <v>11</v>
      </c>
      <c r="F50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8.0110931396484375</v>
      </c>
      <c r="M50" s="25">
        <v>8.0563400000000005</v>
      </c>
      <c r="N50" s="25">
        <v>4.2860481999999998E-2</v>
      </c>
      <c r="O50" s="45"/>
      <c r="P50" s="46"/>
      <c r="Q50" s="46"/>
      <c r="R50" s="46"/>
      <c r="S50" s="46"/>
      <c r="T50" s="46"/>
      <c r="U50" s="46"/>
      <c r="V50" s="47" t="s">
        <v>1</v>
      </c>
      <c r="W50" s="48"/>
      <c r="X50" s="48"/>
      <c r="Y50" s="48"/>
    </row>
    <row r="51" spans="1:25" ht="16" x14ac:dyDescent="0.2">
      <c r="A51" s="29" t="s">
        <v>121</v>
      </c>
      <c r="B51"/>
      <c r="C51"/>
      <c r="D51" t="s">
        <v>63</v>
      </c>
      <c r="E51" s="70">
        <v>14</v>
      </c>
      <c r="F51" t="s">
        <v>147</v>
      </c>
      <c r="G51" t="s">
        <v>120</v>
      </c>
      <c r="H51" t="s">
        <v>119</v>
      </c>
      <c r="I51" s="25">
        <v>1</v>
      </c>
      <c r="J51" s="25">
        <v>0.72959079999999998</v>
      </c>
      <c r="K51" s="25">
        <v>1.3706313000000001</v>
      </c>
      <c r="L51" s="25">
        <v>18.227582931518555</v>
      </c>
      <c r="M51" s="25">
        <v>18.005127000000002</v>
      </c>
      <c r="N51" s="25">
        <v>0.19330885</v>
      </c>
      <c r="O51" s="6">
        <f>M51-M60</f>
        <v>9.5993380000000013</v>
      </c>
      <c r="P51" s="6">
        <f>SQRT(N51^2+N60^2)</f>
        <v>0.19777041200801884</v>
      </c>
      <c r="Q51" s="34">
        <f t="shared" ref="Q51" si="41">$Q$3</f>
        <v>12.003183</v>
      </c>
      <c r="R51" s="6">
        <f t="shared" ref="R51" si="42">O51-Q51</f>
        <v>-2.4038449999999987</v>
      </c>
      <c r="S51" s="6">
        <f t="shared" ref="S51" si="43">P51</f>
        <v>0.19777041200801884</v>
      </c>
      <c r="T51" s="7">
        <f t="shared" ref="T51" si="44">2^(-R51)</f>
        <v>5.2921171555949691</v>
      </c>
      <c r="U51" s="6">
        <f t="shared" ref="U51" si="45">LOG(T51,2)</f>
        <v>2.4038449999999987</v>
      </c>
      <c r="V51" s="1" t="s">
        <v>1</v>
      </c>
    </row>
    <row r="52" spans="1:25" ht="16" x14ac:dyDescent="0.2">
      <c r="A52" s="29"/>
      <c r="B52"/>
      <c r="C52"/>
      <c r="D52" t="s">
        <v>63</v>
      </c>
      <c r="E52" s="70">
        <v>14</v>
      </c>
      <c r="F52"/>
      <c r="G52" t="s">
        <v>120</v>
      </c>
      <c r="H52" t="s">
        <v>119</v>
      </c>
      <c r="I52" s="25">
        <v>1</v>
      </c>
      <c r="J52" s="25">
        <v>0.72959079999999998</v>
      </c>
      <c r="K52" s="25">
        <v>1.3706313000000001</v>
      </c>
      <c r="L52" s="25">
        <v>17.909814834594727</v>
      </c>
      <c r="M52" s="25">
        <v>18.005127000000002</v>
      </c>
      <c r="N52" s="25">
        <v>0.19330885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63</v>
      </c>
      <c r="E53" s="70">
        <v>14</v>
      </c>
      <c r="F53"/>
      <c r="G53" t="s">
        <v>120</v>
      </c>
      <c r="H53" t="s">
        <v>119</v>
      </c>
      <c r="I53" s="25">
        <v>1</v>
      </c>
      <c r="J53" s="25">
        <v>0.72959079999999998</v>
      </c>
      <c r="K53" s="25">
        <v>1.3706313000000001</v>
      </c>
      <c r="L53" s="25">
        <v>17.877983093261719</v>
      </c>
      <c r="M53" s="25">
        <v>18.005127000000002</v>
      </c>
      <c r="N53" s="25">
        <v>0.19330885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63</v>
      </c>
      <c r="E54" s="70">
        <v>14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19.136943817138672</v>
      </c>
      <c r="M54" s="25">
        <v>18.947517000000001</v>
      </c>
      <c r="N54" s="25">
        <v>0.20771097999999999</v>
      </c>
      <c r="O54" s="9">
        <f>M54-M60</f>
        <v>10.541728000000001</v>
      </c>
      <c r="P54" s="9">
        <f>SQRT(N54^2+N60^2)</f>
        <v>0.21186947772168463</v>
      </c>
      <c r="Q54" s="34">
        <f t="shared" ref="Q54" si="46">$Q$6</f>
        <v>13.496549999999999</v>
      </c>
      <c r="R54" s="9">
        <f t="shared" ref="R54" si="47">O54-Q54</f>
        <v>-2.9548219999999983</v>
      </c>
      <c r="S54" s="9">
        <f t="shared" ref="S54" si="48">P54</f>
        <v>0.21186947772168463</v>
      </c>
      <c r="T54" s="8">
        <f t="shared" ref="T54" si="49">2^(-R54)</f>
        <v>7.753361865141466</v>
      </c>
      <c r="U54" s="9">
        <f t="shared" ref="U54" si="50">LOG(T54,2)</f>
        <v>2.9548219999999983</v>
      </c>
    </row>
    <row r="55" spans="1:25" ht="16" x14ac:dyDescent="0.2">
      <c r="A55" s="29"/>
      <c r="B55"/>
      <c r="C55"/>
      <c r="D55" t="s">
        <v>63</v>
      </c>
      <c r="E55" s="70">
        <v>14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18.980209350585938</v>
      </c>
      <c r="M55" s="25">
        <v>18.947517000000001</v>
      </c>
      <c r="N55" s="25">
        <v>0.20771097999999999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63</v>
      </c>
      <c r="E56" s="70">
        <v>14</v>
      </c>
      <c r="F56"/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18.725399017333984</v>
      </c>
      <c r="M56" s="25">
        <v>18.947517000000001</v>
      </c>
      <c r="N56" s="25">
        <v>0.20771097999999999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41</v>
      </c>
      <c r="C57" t="s">
        <v>44</v>
      </c>
      <c r="D57" t="s">
        <v>63</v>
      </c>
      <c r="E57" s="70">
        <v>14</v>
      </c>
      <c r="F57"/>
      <c r="G57" t="s">
        <v>128</v>
      </c>
      <c r="H57" t="s">
        <v>119</v>
      </c>
      <c r="I57" s="25">
        <v>6.1209902999999999</v>
      </c>
      <c r="J57" s="25">
        <v>5.677759</v>
      </c>
      <c r="K57" s="25">
        <v>6.5988216</v>
      </c>
      <c r="L57" s="25">
        <v>17.486162185668945</v>
      </c>
      <c r="M57" s="25">
        <v>17.508500999999999</v>
      </c>
      <c r="N57" s="25">
        <v>5.3215037999999999E-2</v>
      </c>
      <c r="O57" s="9">
        <f>M57-M60</f>
        <v>9.1027119999999986</v>
      </c>
      <c r="P57" s="9">
        <f>SQRT(N57^2+N60^2)</f>
        <v>6.7651050596723689E-2</v>
      </c>
      <c r="Q57" s="43">
        <f>Q$9</f>
        <v>11.716478000000002</v>
      </c>
      <c r="R57" s="9">
        <f t="shared" ref="R57" si="51">O57-Q57</f>
        <v>-2.6137660000000036</v>
      </c>
      <c r="S57" s="9">
        <f t="shared" ref="S57" si="52">P57</f>
        <v>6.7651050596723689E-2</v>
      </c>
      <c r="T57" s="8">
        <f t="shared" ref="T57" si="53">2^(-R57)</f>
        <v>6.1209941953024627</v>
      </c>
      <c r="U57" s="9">
        <f t="shared" ref="U57" si="54">LOG(T57,2)</f>
        <v>2.6137660000000036</v>
      </c>
    </row>
    <row r="58" spans="1:25" ht="16" x14ac:dyDescent="0.2">
      <c r="A58" s="29"/>
      <c r="B58">
        <v>53</v>
      </c>
      <c r="C58" t="s">
        <v>66</v>
      </c>
      <c r="D58" t="s">
        <v>63</v>
      </c>
      <c r="E58" s="70">
        <v>14</v>
      </c>
      <c r="F58"/>
      <c r="G58" t="s">
        <v>128</v>
      </c>
      <c r="H58" t="s">
        <v>119</v>
      </c>
      <c r="I58" s="25">
        <v>6.1209902999999999</v>
      </c>
      <c r="J58" s="25">
        <v>5.677759</v>
      </c>
      <c r="K58" s="25">
        <v>6.5988216</v>
      </c>
      <c r="L58" s="25">
        <v>17.569244384765625</v>
      </c>
      <c r="M58" s="25">
        <v>17.508500999999999</v>
      </c>
      <c r="N58" s="25">
        <v>5.3215037999999999E-2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65</v>
      </c>
      <c r="C59" t="s">
        <v>65</v>
      </c>
      <c r="D59" t="s">
        <v>63</v>
      </c>
      <c r="E59" s="70">
        <v>14</v>
      </c>
      <c r="F59"/>
      <c r="G59" t="s">
        <v>128</v>
      </c>
      <c r="H59" t="s">
        <v>119</v>
      </c>
      <c r="I59" s="25">
        <v>6.1209902999999999</v>
      </c>
      <c r="J59" s="25">
        <v>5.677759</v>
      </c>
      <c r="K59" s="25">
        <v>6.5988216</v>
      </c>
      <c r="L59" s="25">
        <v>17.470096588134766</v>
      </c>
      <c r="M59" s="25">
        <v>17.508500999999999</v>
      </c>
      <c r="N59" s="25">
        <v>5.3215037999999999E-2</v>
      </c>
      <c r="O59" s="9"/>
      <c r="P59" s="9"/>
      <c r="Q59" s="6"/>
      <c r="R59" s="9"/>
      <c r="S59" s="9"/>
      <c r="T59" s="8"/>
      <c r="U59" s="9"/>
    </row>
    <row r="60" spans="1:25" s="42" customFormat="1" ht="16" x14ac:dyDescent="0.2">
      <c r="A60" s="29"/>
      <c r="B60">
        <v>5</v>
      </c>
      <c r="C60" t="s">
        <v>69</v>
      </c>
      <c r="D60" t="s">
        <v>63</v>
      </c>
      <c r="E60" s="70">
        <v>14</v>
      </c>
      <c r="F60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8.3741235733032227</v>
      </c>
      <c r="M60" s="25">
        <v>8.4057890000000004</v>
      </c>
      <c r="N60" s="25">
        <v>4.1771095000000001E-2</v>
      </c>
      <c r="O60" s="41"/>
      <c r="P60" s="41"/>
      <c r="Q60" s="43"/>
      <c r="R60" s="41"/>
      <c r="S60" s="41"/>
      <c r="T60" s="41"/>
      <c r="U60" s="41"/>
      <c r="V60" s="42" t="s">
        <v>1</v>
      </c>
      <c r="W60" s="44"/>
      <c r="X60" s="44"/>
      <c r="Y60" s="44"/>
    </row>
    <row r="61" spans="1:25" s="42" customFormat="1" ht="16" x14ac:dyDescent="0.2">
      <c r="A61" s="29"/>
      <c r="B61">
        <v>17</v>
      </c>
      <c r="C61" t="s">
        <v>68</v>
      </c>
      <c r="D61" t="s">
        <v>63</v>
      </c>
      <c r="E61" s="70">
        <v>14</v>
      </c>
      <c r="F61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8.4531307220458984</v>
      </c>
      <c r="M61" s="25">
        <v>8.4057890000000004</v>
      </c>
      <c r="N61" s="25">
        <v>4.1771095000000001E-2</v>
      </c>
      <c r="O61" s="41"/>
      <c r="P61" s="43"/>
      <c r="Q61" s="43"/>
      <c r="R61" s="43"/>
      <c r="S61" s="43"/>
      <c r="T61" s="43"/>
      <c r="U61" s="43"/>
      <c r="V61" s="42" t="s">
        <v>1</v>
      </c>
      <c r="W61" s="44"/>
      <c r="X61" s="44"/>
      <c r="Y61" s="44"/>
    </row>
    <row r="62" spans="1:25" s="47" customFormat="1" ht="16" x14ac:dyDescent="0.2">
      <c r="A62" s="30"/>
      <c r="B62">
        <v>29</v>
      </c>
      <c r="C62" t="s">
        <v>67</v>
      </c>
      <c r="D62" t="s">
        <v>63</v>
      </c>
      <c r="E62" s="70">
        <v>14</v>
      </c>
      <c r="F62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8.3901138305664062</v>
      </c>
      <c r="M62" s="25">
        <v>8.4057890000000004</v>
      </c>
      <c r="N62" s="25">
        <v>4.1771095000000001E-2</v>
      </c>
      <c r="O62" s="41"/>
      <c r="P62" s="43"/>
      <c r="Q62" s="46"/>
      <c r="R62" s="43"/>
      <c r="S62" s="43"/>
      <c r="T62" s="43"/>
      <c r="U62" s="43"/>
      <c r="V62" s="47" t="s">
        <v>1</v>
      </c>
      <c r="W62" s="48"/>
      <c r="X62" s="48"/>
      <c r="Y62" s="48"/>
    </row>
    <row r="63" spans="1:25" s="13" customFormat="1" ht="16" x14ac:dyDescent="0.2">
      <c r="A63" s="27" t="s">
        <v>121</v>
      </c>
      <c r="B63"/>
      <c r="C63"/>
      <c r="D63" t="s">
        <v>57</v>
      </c>
      <c r="E63" s="70">
        <v>17</v>
      </c>
      <c r="F63" t="s">
        <v>148</v>
      </c>
      <c r="G63" t="s">
        <v>120</v>
      </c>
      <c r="H63" t="s">
        <v>119</v>
      </c>
      <c r="I63" s="25">
        <v>0.99806479999999997</v>
      </c>
      <c r="J63" s="25">
        <v>0.53577560000000002</v>
      </c>
      <c r="K63" s="25">
        <v>1.8592362</v>
      </c>
      <c r="L63" s="25">
        <v>20.115734100341797</v>
      </c>
      <c r="M63" s="25">
        <v>19.775465000000001</v>
      </c>
      <c r="N63" s="25">
        <v>0.29473033999999998</v>
      </c>
      <c r="O63" s="9">
        <f>M63-M72</f>
        <v>10.217313000000001</v>
      </c>
      <c r="P63" s="9">
        <f>SQRT(N63^2+N72^2)</f>
        <v>0.29584152661983509</v>
      </c>
      <c r="Q63" s="18">
        <f t="shared" ref="Q63" si="55">$Q$3</f>
        <v>12.003183</v>
      </c>
      <c r="R63" s="9">
        <f t="shared" ref="R63" si="56">O63-Q63</f>
        <v>-1.7858699999999992</v>
      </c>
      <c r="S63" s="9">
        <f t="shared" ref="S63" si="57">P63</f>
        <v>0.29584152661983509</v>
      </c>
      <c r="T63" s="8">
        <f t="shared" ref="T63" si="58">2^(-R63)</f>
        <v>3.4482634460394963</v>
      </c>
      <c r="U63" s="9">
        <f t="shared" ref="U63" si="59">LOG(T63,2)</f>
        <v>1.7858699999999992</v>
      </c>
      <c r="V63" s="13" t="s">
        <v>1</v>
      </c>
    </row>
    <row r="64" spans="1:25" ht="16" x14ac:dyDescent="0.2">
      <c r="A64" s="29"/>
      <c r="B64"/>
      <c r="C64"/>
      <c r="D64" t="s">
        <v>57</v>
      </c>
      <c r="E64" s="70">
        <v>17</v>
      </c>
      <c r="F64"/>
      <c r="G64" t="s">
        <v>120</v>
      </c>
      <c r="H64" t="s">
        <v>119</v>
      </c>
      <c r="I64" s="25">
        <v>0.99806479999999997</v>
      </c>
      <c r="J64" s="25">
        <v>0.53577560000000002</v>
      </c>
      <c r="K64" s="25">
        <v>1.8592362</v>
      </c>
      <c r="L64" s="25">
        <v>19.600004196166992</v>
      </c>
      <c r="M64" s="25">
        <v>19.775465000000001</v>
      </c>
      <c r="N64" s="25">
        <v>0.29473033999999998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57</v>
      </c>
      <c r="E65" s="70">
        <v>17</v>
      </c>
      <c r="F65"/>
      <c r="G65" t="s">
        <v>120</v>
      </c>
      <c r="H65" t="s">
        <v>119</v>
      </c>
      <c r="I65" s="25">
        <v>0.99806479999999997</v>
      </c>
      <c r="J65" s="25">
        <v>0.53577560000000002</v>
      </c>
      <c r="K65" s="25">
        <v>1.8592362</v>
      </c>
      <c r="L65" s="25">
        <v>19.610654830932617</v>
      </c>
      <c r="M65" s="25">
        <v>19.775465000000001</v>
      </c>
      <c r="N65" s="25">
        <v>0.29473033999999998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57</v>
      </c>
      <c r="E66" s="70">
        <v>17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20.939956665039062</v>
      </c>
      <c r="M66" s="25">
        <v>20.715060999999999</v>
      </c>
      <c r="N66" s="25">
        <v>0.31805158</v>
      </c>
      <c r="O66" s="9">
        <f>M66-M72</f>
        <v>11.156908999999999</v>
      </c>
      <c r="P66" s="9">
        <f>SQRT(N66^2+N72^2)</f>
        <v>0.31908156182508479</v>
      </c>
      <c r="Q66" s="34">
        <f t="shared" ref="Q66" si="60">$Q$6</f>
        <v>13.496549999999999</v>
      </c>
      <c r="R66" s="9">
        <f t="shared" ref="R66" si="61">O66-Q66</f>
        <v>-2.3396410000000003</v>
      </c>
      <c r="S66" s="9">
        <f t="shared" ref="S66" si="62">P66</f>
        <v>0.31908156182508479</v>
      </c>
      <c r="T66" s="8">
        <f t="shared" ref="T66" si="63">2^(-R66)</f>
        <v>5.0617666499603597</v>
      </c>
      <c r="U66" s="9">
        <f t="shared" ref="U66" si="64">LOG(T66,2)</f>
        <v>2.3396410000000003</v>
      </c>
    </row>
    <row r="67" spans="1:25" ht="16" x14ac:dyDescent="0.2">
      <c r="A67" s="29"/>
      <c r="B67"/>
      <c r="C67"/>
      <c r="D67" t="s">
        <v>57</v>
      </c>
      <c r="E67" s="70">
        <v>17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20.490163803100586</v>
      </c>
      <c r="M67" s="25">
        <v>20.715060999999999</v>
      </c>
      <c r="N67" s="25">
        <v>0.31805158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s="21"/>
      <c r="E68" s="72"/>
      <c r="F68" s="71"/>
      <c r="G68"/>
      <c r="H68"/>
      <c r="I68"/>
      <c r="J68"/>
      <c r="K68"/>
      <c r="L68" s="49"/>
      <c r="M68" s="49"/>
      <c r="N68" s="49"/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42</v>
      </c>
      <c r="C69" t="s">
        <v>41</v>
      </c>
      <c r="D69" t="s">
        <v>57</v>
      </c>
      <c r="E69" s="70">
        <v>17</v>
      </c>
      <c r="F69"/>
      <c r="G69" t="s">
        <v>128</v>
      </c>
      <c r="H69" t="s">
        <v>119</v>
      </c>
      <c r="I69" s="25">
        <v>3.5929837</v>
      </c>
      <c r="J69" s="25">
        <v>3.1499426000000001</v>
      </c>
      <c r="K69" s="25">
        <v>4.0983390000000002</v>
      </c>
      <c r="L69" s="25">
        <v>19.547214508056641</v>
      </c>
      <c r="M69" s="25">
        <v>19.429447</v>
      </c>
      <c r="N69" s="25">
        <v>0.11563635</v>
      </c>
      <c r="O69" s="9">
        <f>M69-M72</f>
        <v>9.8712949999999999</v>
      </c>
      <c r="P69" s="9">
        <f>SQRT(N69^2+N72^2)</f>
        <v>0.11843986236720104</v>
      </c>
      <c r="Q69" s="43">
        <f>Q$9</f>
        <v>11.716478000000002</v>
      </c>
      <c r="R69" s="9">
        <f t="shared" ref="R69" si="65">O69-Q69</f>
        <v>-1.8451830000000022</v>
      </c>
      <c r="S69" s="9">
        <f t="shared" ref="S69" si="66">P69</f>
        <v>0.11843986236720104</v>
      </c>
      <c r="T69" s="8">
        <f t="shared" ref="T69" si="67">2^(-R69)</f>
        <v>3.5929852181975974</v>
      </c>
      <c r="U69" s="9">
        <f t="shared" ref="U69" si="68">LOG(T69,2)</f>
        <v>1.8451830000000022</v>
      </c>
    </row>
    <row r="70" spans="1:25" ht="16" x14ac:dyDescent="0.2">
      <c r="A70" s="29"/>
      <c r="B70">
        <v>54</v>
      </c>
      <c r="C70" t="s">
        <v>59</v>
      </c>
      <c r="D70" t="s">
        <v>57</v>
      </c>
      <c r="E70" s="70">
        <v>17</v>
      </c>
      <c r="F70"/>
      <c r="G70" t="s">
        <v>128</v>
      </c>
      <c r="H70" t="s">
        <v>119</v>
      </c>
      <c r="I70" s="25">
        <v>3.5929837</v>
      </c>
      <c r="J70" s="25">
        <v>3.1499426000000001</v>
      </c>
      <c r="K70" s="25">
        <v>4.0983390000000002</v>
      </c>
      <c r="L70" s="25">
        <v>19.316066741943359</v>
      </c>
      <c r="M70" s="25">
        <v>19.429447</v>
      </c>
      <c r="N70" s="25">
        <v>0.11563635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66</v>
      </c>
      <c r="C71" t="s">
        <v>58</v>
      </c>
      <c r="D71" t="s">
        <v>57</v>
      </c>
      <c r="E71" s="70">
        <v>17</v>
      </c>
      <c r="F71"/>
      <c r="G71" t="s">
        <v>128</v>
      </c>
      <c r="H71" t="s">
        <v>119</v>
      </c>
      <c r="I71" s="25">
        <v>3.5929837</v>
      </c>
      <c r="J71" s="25">
        <v>3.1499426000000001</v>
      </c>
      <c r="K71" s="25">
        <v>4.0983390000000002</v>
      </c>
      <c r="L71" s="25">
        <v>19.425058364868164</v>
      </c>
      <c r="M71" s="25">
        <v>19.429447</v>
      </c>
      <c r="N71" s="25">
        <v>0.11563635</v>
      </c>
      <c r="O71" s="9"/>
      <c r="P71" s="9"/>
      <c r="Q71" s="6"/>
      <c r="R71" s="9"/>
      <c r="S71" s="9"/>
      <c r="T71" s="8"/>
      <c r="U71" s="9"/>
    </row>
    <row r="72" spans="1:25" s="42" customFormat="1" ht="16" x14ac:dyDescent="0.2">
      <c r="A72" s="29"/>
      <c r="B72">
        <v>6</v>
      </c>
      <c r="C72" t="s">
        <v>62</v>
      </c>
      <c r="D72" t="s">
        <v>57</v>
      </c>
      <c r="E72" s="70">
        <v>17</v>
      </c>
      <c r="F72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9.5812606811523438</v>
      </c>
      <c r="M72" s="25">
        <v>9.5581519999999998</v>
      </c>
      <c r="N72" s="25">
        <v>2.5617094999999999E-2</v>
      </c>
      <c r="O72" s="41"/>
      <c r="P72" s="41"/>
      <c r="Q72" s="43"/>
      <c r="R72" s="41"/>
      <c r="S72" s="41"/>
      <c r="T72" s="41"/>
      <c r="U72" s="41"/>
      <c r="V72" s="42" t="s">
        <v>1</v>
      </c>
      <c r="W72" s="44"/>
      <c r="X72" s="44"/>
      <c r="Y72" s="44"/>
    </row>
    <row r="73" spans="1:25" s="42" customFormat="1" ht="16" x14ac:dyDescent="0.2">
      <c r="A73" s="29"/>
      <c r="B73">
        <v>18</v>
      </c>
      <c r="C73" t="s">
        <v>61</v>
      </c>
      <c r="D73" t="s">
        <v>57</v>
      </c>
      <c r="E73" s="70">
        <v>17</v>
      </c>
      <c r="F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9.5306062698364258</v>
      </c>
      <c r="M73" s="25">
        <v>9.5581519999999998</v>
      </c>
      <c r="N73" s="25">
        <v>2.5617094999999999E-2</v>
      </c>
      <c r="O73" s="41"/>
      <c r="P73" s="43"/>
      <c r="Q73" s="43"/>
      <c r="R73" s="43"/>
      <c r="S73" s="43"/>
      <c r="T73" s="43"/>
      <c r="U73" s="43"/>
      <c r="V73" s="42" t="s">
        <v>1</v>
      </c>
      <c r="W73" s="44"/>
      <c r="X73" s="44"/>
      <c r="Y73" s="44"/>
    </row>
    <row r="74" spans="1:25" s="47" customFormat="1" ht="16" x14ac:dyDescent="0.2">
      <c r="A74" s="30"/>
      <c r="B74">
        <v>30</v>
      </c>
      <c r="C74" t="s">
        <v>60</v>
      </c>
      <c r="D74" t="s">
        <v>57</v>
      </c>
      <c r="E74" s="70">
        <v>17</v>
      </c>
      <c r="F74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9.5625896453857422</v>
      </c>
      <c r="M74" s="25">
        <v>9.5581519999999998</v>
      </c>
      <c r="N74" s="25">
        <v>2.5617094999999999E-2</v>
      </c>
      <c r="O74" s="41"/>
      <c r="P74" s="43"/>
      <c r="Q74" s="46"/>
      <c r="R74" s="43"/>
      <c r="S74" s="43"/>
      <c r="T74" s="43"/>
      <c r="U74" s="43"/>
      <c r="V74" s="47" t="s">
        <v>1</v>
      </c>
      <c r="W74" s="48"/>
      <c r="X74" s="48"/>
      <c r="Y74" s="48"/>
    </row>
    <row r="75" spans="1:25" ht="16" x14ac:dyDescent="0.2">
      <c r="A75" s="35" t="s">
        <v>110</v>
      </c>
      <c r="B75">
        <v>85</v>
      </c>
      <c r="C75" t="s">
        <v>124</v>
      </c>
      <c r="D75" t="s">
        <v>110</v>
      </c>
      <c r="E75" s="70"/>
      <c r="F75"/>
      <c r="G75" t="s">
        <v>125</v>
      </c>
      <c r="H75" t="s">
        <v>119</v>
      </c>
      <c r="I75" t="s">
        <v>1</v>
      </c>
      <c r="J75" t="s">
        <v>1</v>
      </c>
      <c r="K75" t="s">
        <v>1</v>
      </c>
      <c r="L75" t="s">
        <v>111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>
        <v>86</v>
      </c>
      <c r="C76" t="s">
        <v>126</v>
      </c>
      <c r="D76" t="s">
        <v>110</v>
      </c>
      <c r="E76" s="70"/>
      <c r="F76"/>
      <c r="G76" t="s">
        <v>125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>
        <v>87</v>
      </c>
      <c r="C77" t="s">
        <v>127</v>
      </c>
      <c r="D77" t="s">
        <v>110</v>
      </c>
      <c r="E77" s="70"/>
      <c r="F77"/>
      <c r="G77" t="s">
        <v>125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>
        <v>88</v>
      </c>
      <c r="C78" t="s">
        <v>129</v>
      </c>
      <c r="D78" t="s">
        <v>110</v>
      </c>
      <c r="E78" s="70"/>
      <c r="F78"/>
      <c r="G78" t="s">
        <v>128</v>
      </c>
      <c r="H78" t="s">
        <v>119</v>
      </c>
      <c r="I78" t="s">
        <v>1</v>
      </c>
      <c r="J78" t="s">
        <v>1</v>
      </c>
      <c r="K78" t="s">
        <v>1</v>
      </c>
      <c r="L78" t="s">
        <v>111</v>
      </c>
      <c r="M78" t="s">
        <v>1</v>
      </c>
      <c r="N78" t="s">
        <v>1</v>
      </c>
      <c r="O78" s="9"/>
      <c r="P78" s="6"/>
    </row>
    <row r="79" spans="1:25" ht="16" x14ac:dyDescent="0.2">
      <c r="B79">
        <v>89</v>
      </c>
      <c r="C79" t="s">
        <v>143</v>
      </c>
      <c r="D79" t="s">
        <v>110</v>
      </c>
      <c r="E79" s="70"/>
      <c r="F79"/>
      <c r="G79" t="s">
        <v>128</v>
      </c>
      <c r="H79" t="s">
        <v>119</v>
      </c>
      <c r="I79" t="s">
        <v>1</v>
      </c>
      <c r="J79" t="s">
        <v>1</v>
      </c>
      <c r="K79" t="s">
        <v>1</v>
      </c>
      <c r="L79" t="s">
        <v>111</v>
      </c>
      <c r="M79" t="s">
        <v>1</v>
      </c>
      <c r="N79" t="s">
        <v>1</v>
      </c>
      <c r="O79" s="9"/>
      <c r="P79" s="6"/>
    </row>
    <row r="80" spans="1:25" ht="16" x14ac:dyDescent="0.2">
      <c r="B80">
        <v>90</v>
      </c>
      <c r="C80" t="s">
        <v>144</v>
      </c>
      <c r="D80" t="s">
        <v>110</v>
      </c>
      <c r="E80" s="70"/>
      <c r="F80"/>
      <c r="G80" t="s">
        <v>128</v>
      </c>
      <c r="H80" t="s">
        <v>119</v>
      </c>
      <c r="I80" t="s">
        <v>1</v>
      </c>
      <c r="J80" t="s">
        <v>1</v>
      </c>
      <c r="K80" t="s">
        <v>1</v>
      </c>
      <c r="L80" t="s">
        <v>111</v>
      </c>
      <c r="M80" t="s">
        <v>1</v>
      </c>
      <c r="N80" t="s">
        <v>1</v>
      </c>
      <c r="O80" s="9"/>
      <c r="P80" s="6"/>
    </row>
    <row r="81" spans="2:14" ht="16" x14ac:dyDescent="0.2">
      <c r="B81"/>
      <c r="C81"/>
      <c r="D81" t="s">
        <v>110</v>
      </c>
      <c r="E81"/>
      <c r="F81"/>
      <c r="G81" t="s">
        <v>120</v>
      </c>
      <c r="H81" t="s">
        <v>119</v>
      </c>
      <c r="I81" t="s">
        <v>1</v>
      </c>
      <c r="J81" t="s">
        <v>1</v>
      </c>
      <c r="K81" t="s">
        <v>1</v>
      </c>
      <c r="L81" s="25">
        <v>39.917957305908203</v>
      </c>
      <c r="M81" t="s">
        <v>1</v>
      </c>
      <c r="N81" t="s">
        <v>1</v>
      </c>
    </row>
    <row r="82" spans="2:14" ht="16" x14ac:dyDescent="0.2">
      <c r="B82"/>
      <c r="C82"/>
      <c r="D82" t="s">
        <v>110</v>
      </c>
      <c r="E82"/>
      <c r="F82"/>
      <c r="G82" t="s">
        <v>120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/>
      <c r="C83"/>
      <c r="D83" t="s">
        <v>110</v>
      </c>
      <c r="E83"/>
      <c r="F83"/>
      <c r="G83" t="s">
        <v>120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/>
      <c r="C84"/>
      <c r="D84" t="s">
        <v>110</v>
      </c>
      <c r="E84"/>
      <c r="F84"/>
      <c r="G84" t="s">
        <v>103</v>
      </c>
      <c r="H84" t="s">
        <v>119</v>
      </c>
      <c r="I84" t="s">
        <v>1</v>
      </c>
      <c r="J84" t="s">
        <v>1</v>
      </c>
      <c r="K84" t="s">
        <v>1</v>
      </c>
      <c r="L84" t="s">
        <v>111</v>
      </c>
      <c r="M84" t="s">
        <v>1</v>
      </c>
      <c r="N84" t="s">
        <v>1</v>
      </c>
    </row>
    <row r="85" spans="2:14" ht="16" x14ac:dyDescent="0.2">
      <c r="B85"/>
      <c r="C85"/>
      <c r="D85" t="s">
        <v>110</v>
      </c>
      <c r="E85"/>
      <c r="F85"/>
      <c r="G85" t="s">
        <v>103</v>
      </c>
      <c r="H85" t="s">
        <v>119</v>
      </c>
      <c r="I85" t="s">
        <v>1</v>
      </c>
      <c r="J85" t="s">
        <v>1</v>
      </c>
      <c r="K85" t="s">
        <v>1</v>
      </c>
      <c r="L85" t="s">
        <v>111</v>
      </c>
      <c r="M85" t="s">
        <v>1</v>
      </c>
      <c r="N85" t="s">
        <v>1</v>
      </c>
    </row>
    <row r="86" spans="2:14" ht="16" x14ac:dyDescent="0.2">
      <c r="B86"/>
      <c r="C86"/>
      <c r="D86" t="s">
        <v>110</v>
      </c>
      <c r="E86"/>
      <c r="F86"/>
      <c r="G86" t="s">
        <v>103</v>
      </c>
      <c r="H86" t="s">
        <v>119</v>
      </c>
      <c r="I86" t="s">
        <v>1</v>
      </c>
      <c r="J86" t="s">
        <v>1</v>
      </c>
      <c r="K86" t="s">
        <v>1</v>
      </c>
      <c r="L86" t="s">
        <v>111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Bio Rep 1</vt:lpstr>
      <vt:lpstr>Bio Rep 2</vt:lpstr>
      <vt:lpstr>Bio Rep 3</vt:lpstr>
      <vt:lpstr>Bio Rep 1 (2)</vt:lpstr>
      <vt:lpstr>Plate Layout </vt:lpstr>
      <vt:lpstr>bio rep2 - TNFa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2025-07-07T21:25:24Z</dcterms:modified>
</cp:coreProperties>
</file>